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hared/Previously Relocated Items/Security/SITE/パン工業会/おいしいパンnet/pannet/pdf/"/>
    </mc:Choice>
  </mc:AlternateContent>
  <xr:revisionPtr revIDLastSave="0" documentId="8_{AABA65AF-0EBE-7042-A3F3-774FD4EF527F}" xr6:coauthVersionLast="47" xr6:coauthVersionMax="47" xr10:uidLastSave="{00000000-0000-0000-0000-000000000000}"/>
  <bookViews>
    <workbookView xWindow="0" yWindow="460" windowWidth="19420" windowHeight="10300" xr2:uid="{A0DE507B-BD89-4B1E-98F2-C6773C20ABA6}"/>
  </bookViews>
  <sheets>
    <sheet name="審査用書類（表紙）" sheetId="2" r:id="rId1"/>
    <sheet name="レシピ" sheetId="3" r:id="rId2"/>
    <sheet name="製品写真添付用" sheetId="4" r:id="rId3"/>
  </sheets>
  <definedNames>
    <definedName name="_xlnm.Print_Area" localSheetId="1">レシピ!$A$1:$X$41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3" l="1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Y9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エクセルで作成する方は、
『セールスポイント』に反映されるので、下記の枠に打ち込んでください。（ここの箇所は、印刷及び送付しないで下さい。）</t>
        </r>
      </text>
    </comment>
  </commentList>
</comments>
</file>

<file path=xl/sharedStrings.xml><?xml version="1.0" encoding="utf-8"?>
<sst xmlns="http://schemas.openxmlformats.org/spreadsheetml/2006/main" count="86" uniqueCount="39">
  <si>
    <t>連絡先</t>
    <rPh sb="0" eb="3">
      <t>レンラクサキ</t>
    </rPh>
    <phoneticPr fontId="5"/>
  </si>
  <si>
    <t>企業名</t>
    <rPh sb="0" eb="2">
      <t>キギョウ</t>
    </rPh>
    <rPh sb="2" eb="3">
      <t>メイ</t>
    </rPh>
    <phoneticPr fontId="5"/>
  </si>
  <si>
    <t>フリガナ</t>
    <phoneticPr fontId="5"/>
  </si>
  <si>
    <t>氏名</t>
    <rPh sb="0" eb="2">
      <t>シメイ</t>
    </rPh>
    <phoneticPr fontId="5"/>
  </si>
  <si>
    <t>フリガナ</t>
  </si>
  <si>
    <t>『第六回ベーカリー・ジャパンカップ』審査用書類（表紙）</t>
    <rPh sb="2" eb="3">
      <t>ロク</t>
    </rPh>
    <rPh sb="20" eb="21">
      <t>ヨウ</t>
    </rPh>
    <rPh sb="21" eb="23">
      <t>ショルイ</t>
    </rPh>
    <rPh sb="24" eb="26">
      <t>ヒョウシ</t>
    </rPh>
    <phoneticPr fontId="5"/>
  </si>
  <si>
    <t>受付番号</t>
    <rPh sb="0" eb="2">
      <t>ウケツケ</t>
    </rPh>
    <rPh sb="2" eb="4">
      <t>バンゴウ</t>
    </rPh>
    <phoneticPr fontId="5"/>
  </si>
  <si>
    <t>備考欄</t>
    <rPh sb="0" eb="2">
      <t>ビコウ</t>
    </rPh>
    <rPh sb="2" eb="3">
      <t>ラン</t>
    </rPh>
    <phoneticPr fontId="13"/>
  </si>
  <si>
    <t>％</t>
    <phoneticPr fontId="13"/>
  </si>
  <si>
    <t>ﾍﾞｰｶｰｽﾞ％</t>
    <phoneticPr fontId="13"/>
  </si>
  <si>
    <t>材料名</t>
    <rPh sb="0" eb="2">
      <t>ザイリョウ</t>
    </rPh>
    <rPh sb="2" eb="3">
      <t>メイ</t>
    </rPh>
    <phoneticPr fontId="13"/>
  </si>
  <si>
    <t>製造方法（工程、成型、内容など）</t>
    <rPh sb="0" eb="2">
      <t>セイゾウ</t>
    </rPh>
    <rPh sb="2" eb="4">
      <t>ホウホウ</t>
    </rPh>
    <rPh sb="5" eb="7">
      <t>コウテイ</t>
    </rPh>
    <rPh sb="8" eb="10">
      <t>セイケイ</t>
    </rPh>
    <rPh sb="11" eb="13">
      <t>ナイヨウ</t>
    </rPh>
    <phoneticPr fontId="13"/>
  </si>
  <si>
    <t>フィリング</t>
    <phoneticPr fontId="13"/>
  </si>
  <si>
    <t>生地</t>
    <rPh sb="0" eb="2">
      <t>キジ</t>
    </rPh>
    <phoneticPr fontId="13"/>
  </si>
  <si>
    <t>枠の中に１６０文字以内でまとめて下さい。</t>
  </si>
  <si>
    <t>≪作品の特徴・セールスポイント≫</t>
    <rPh sb="1" eb="3">
      <t>サクヒン</t>
    </rPh>
    <rPh sb="4" eb="6">
      <t>トクチョウ</t>
    </rPh>
    <phoneticPr fontId="13"/>
  </si>
  <si>
    <t>原価率</t>
    <rPh sb="0" eb="2">
      <t>ゲンカ</t>
    </rPh>
    <rPh sb="2" eb="3">
      <t>リツ</t>
    </rPh>
    <phoneticPr fontId="13"/>
  </si>
  <si>
    <t>ｃｍ</t>
    <phoneticPr fontId="13"/>
  </si>
  <si>
    <t>）</t>
    <phoneticPr fontId="13"/>
  </si>
  <si>
    <t>（</t>
    <phoneticPr fontId="13"/>
  </si>
  <si>
    <t>×</t>
    <phoneticPr fontId="13"/>
  </si>
  <si>
    <t>円</t>
    <rPh sb="0" eb="1">
      <t>エン</t>
    </rPh>
    <phoneticPr fontId="13"/>
  </si>
  <si>
    <t>販売価格（税抜）</t>
    <rPh sb="0" eb="2">
      <t>ハンバイ</t>
    </rPh>
    <rPh sb="2" eb="4">
      <t>カカク</t>
    </rPh>
    <rPh sb="5" eb="7">
      <t>ゼイヌキ</t>
    </rPh>
    <phoneticPr fontId="13"/>
  </si>
  <si>
    <t>高さ</t>
    <rPh sb="0" eb="1">
      <t>タカ</t>
    </rPh>
    <phoneticPr fontId="13"/>
  </si>
  <si>
    <t>幅</t>
    <rPh sb="0" eb="1">
      <t>ハバ</t>
    </rPh>
    <phoneticPr fontId="13"/>
  </si>
  <si>
    <t>長さ</t>
    <rPh sb="0" eb="1">
      <t>ナガ</t>
    </rPh>
    <phoneticPr fontId="13"/>
  </si>
  <si>
    <t>材料原価</t>
    <rPh sb="0" eb="2">
      <t>ザイリョウ</t>
    </rPh>
    <rPh sb="2" eb="4">
      <t>ゲンカ</t>
    </rPh>
    <phoneticPr fontId="13"/>
  </si>
  <si>
    <t>【作品の大きさ】</t>
    <rPh sb="1" eb="3">
      <t>サクヒン</t>
    </rPh>
    <rPh sb="4" eb="5">
      <t>オオ</t>
    </rPh>
    <phoneticPr fontId="13"/>
  </si>
  <si>
    <t>【作品名】</t>
    <rPh sb="1" eb="3">
      <t>サクヒン</t>
    </rPh>
    <rPh sb="3" eb="4">
      <t>メイ</t>
    </rPh>
    <phoneticPr fontId="13"/>
  </si>
  <si>
    <t>作品ごとにレシピを記入して下さい。</t>
    <rPh sb="0" eb="2">
      <t>サクヒン</t>
    </rPh>
    <rPh sb="9" eb="11">
      <t>キニュウ</t>
    </rPh>
    <rPh sb="13" eb="14">
      <t>クダ</t>
    </rPh>
    <phoneticPr fontId="13"/>
  </si>
  <si>
    <r>
      <t>『第六回ベーカリー・ジャパンカップ』</t>
    </r>
    <r>
      <rPr>
        <sz val="14"/>
        <color indexed="8"/>
        <rFont val="ＭＳ ゴシック"/>
        <family val="3"/>
        <charset val="128"/>
      </rPr>
      <t>審査用書類</t>
    </r>
    <r>
      <rPr>
        <sz val="14"/>
        <color theme="1"/>
        <rFont val="ＭＳ ゴシック"/>
        <family val="3"/>
        <charset val="128"/>
      </rPr>
      <t>　レシピ</t>
    </r>
    <rPh sb="2" eb="3">
      <t>ロク</t>
    </rPh>
    <rPh sb="18" eb="20">
      <t>シンサ</t>
    </rPh>
    <rPh sb="20" eb="21">
      <t>ヨウ</t>
    </rPh>
    <rPh sb="21" eb="23">
      <t>ショルイ</t>
    </rPh>
    <phoneticPr fontId="13"/>
  </si>
  <si>
    <t>連絡先を記載して下さい。</t>
    <rPh sb="0" eb="2">
      <t>レンラク</t>
    </rPh>
    <rPh sb="2" eb="3">
      <t>サキ</t>
    </rPh>
    <rPh sb="4" eb="6">
      <t>キサイ</t>
    </rPh>
    <rPh sb="8" eb="9">
      <t>クダ</t>
    </rPh>
    <phoneticPr fontId="1"/>
  </si>
  <si>
    <t>【作品名】</t>
    <rPh sb="1" eb="3">
      <t>サクヒン</t>
    </rPh>
    <rPh sb="3" eb="4">
      <t>メイ</t>
    </rPh>
    <phoneticPr fontId="5"/>
  </si>
  <si>
    <t>『第六回ベーカリー・ジャパンカップ』製品写真</t>
    <rPh sb="1" eb="2">
      <t>ダイ</t>
    </rPh>
    <rPh sb="2" eb="3">
      <t>ロク</t>
    </rPh>
    <rPh sb="3" eb="4">
      <t>カイ</t>
    </rPh>
    <rPh sb="18" eb="20">
      <t>セイヒン</t>
    </rPh>
    <rPh sb="20" eb="22">
      <t>シャシン</t>
    </rPh>
    <phoneticPr fontId="5"/>
  </si>
  <si>
    <t>※写真を貼る場合は、剥がれないようにしっかり糊などで貼り付けてください。</t>
    <rPh sb="1" eb="3">
      <t>シャシン</t>
    </rPh>
    <rPh sb="4" eb="5">
      <t>ハ</t>
    </rPh>
    <rPh sb="6" eb="8">
      <t>バアイ</t>
    </rPh>
    <rPh sb="10" eb="11">
      <t>ハ</t>
    </rPh>
    <rPh sb="22" eb="23">
      <t>ノリ</t>
    </rPh>
    <rPh sb="26" eb="27">
      <t>ハ</t>
    </rPh>
    <rPh sb="28" eb="29">
      <t>ツ</t>
    </rPh>
    <phoneticPr fontId="5"/>
  </si>
  <si>
    <t>※写真を貼る場合は、写真の裏面に、受付番号と商品名を記載してください。</t>
    <rPh sb="1" eb="3">
      <t>シャシン</t>
    </rPh>
    <rPh sb="4" eb="5">
      <t>ハ</t>
    </rPh>
    <rPh sb="6" eb="8">
      <t>バアイ</t>
    </rPh>
    <rPh sb="10" eb="12">
      <t>シャシン</t>
    </rPh>
    <rPh sb="13" eb="15">
      <t>ウラメン</t>
    </rPh>
    <rPh sb="17" eb="19">
      <t>ウケツケ</t>
    </rPh>
    <rPh sb="19" eb="21">
      <t>バンゴウ</t>
    </rPh>
    <rPh sb="22" eb="25">
      <t>ショウヒンメイ</t>
    </rPh>
    <rPh sb="26" eb="28">
      <t>キサイ</t>
    </rPh>
    <phoneticPr fontId="5"/>
  </si>
  <si>
    <t>作品ごとに画像を添付してください。</t>
    <rPh sb="0" eb="2">
      <t>サクヒン</t>
    </rPh>
    <rPh sb="5" eb="7">
      <t>ガゾウ</t>
    </rPh>
    <rPh sb="8" eb="10">
      <t>テンプ</t>
    </rPh>
    <phoneticPr fontId="5"/>
  </si>
  <si>
    <t>※これより下部は記載しないでください。</t>
    <rPh sb="5" eb="7">
      <t>カブ</t>
    </rPh>
    <rPh sb="8" eb="10">
      <t>キサイ</t>
    </rPh>
    <phoneticPr fontId="5"/>
  </si>
  <si>
    <t>エントリーした部門</t>
    <rPh sb="7" eb="9">
      <t>ブモン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</si>
</sst>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Yu Gothic"/>
      <family val="3"/>
      <charset val="128"/>
    </font>
    <font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Yu Gothic"/>
      <family val="3"/>
      <charset val="128"/>
    </font>
    <font>
      <sz val="2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Yu Gothic"/>
      <family val="3"/>
      <charset val="128"/>
    </font>
    <font>
      <b/>
      <sz val="18"/>
      <color indexed="8"/>
      <name val="Yu Gothic"/>
      <family val="3"/>
      <charset val="128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color theme="0"/>
      <name val="ＭＳ Ｐゴシック"/>
      <family val="3"/>
      <charset val="128"/>
    </font>
    <font>
      <sz val="18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/>
    <xf numFmtId="0" fontId="11" fillId="0" borderId="0"/>
    <xf numFmtId="0" fontId="19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1" applyFont="1">
      <alignment vertical="center"/>
    </xf>
    <xf numFmtId="0" fontId="9" fillId="0" borderId="0" xfId="1" applyFont="1" applyAlignment="1"/>
    <xf numFmtId="0" fontId="9" fillId="0" borderId="0" xfId="1" applyFont="1" applyAlignment="1" applyProtection="1">
      <protection locked="0"/>
    </xf>
    <xf numFmtId="0" fontId="3" fillId="0" borderId="0" xfId="1" applyFont="1" applyAlignment="1">
      <alignment horizontal="right" vertical="center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2" fillId="0" borderId="0" xfId="4" applyFont="1"/>
    <xf numFmtId="0" fontId="12" fillId="0" borderId="0" xfId="4" applyFont="1" applyAlignment="1">
      <alignment vertical="center"/>
    </xf>
    <xf numFmtId="0" fontId="12" fillId="0" borderId="0" xfId="4" applyFont="1" applyAlignment="1" applyProtection="1">
      <alignment vertical="center"/>
      <protection locked="0"/>
    </xf>
    <xf numFmtId="0" fontId="12" fillId="0" borderId="26" xfId="4" applyFont="1" applyBorder="1" applyAlignment="1" applyProtection="1">
      <alignment horizontal="right" vertical="center"/>
      <protection locked="0"/>
    </xf>
    <xf numFmtId="0" fontId="12" fillId="0" borderId="29" xfId="4" applyFont="1" applyBorder="1" applyAlignment="1" applyProtection="1">
      <alignment horizontal="right" vertical="center"/>
      <protection locked="0"/>
    </xf>
    <xf numFmtId="0" fontId="12" fillId="0" borderId="32" xfId="4" applyFont="1" applyBorder="1" applyAlignment="1" applyProtection="1">
      <alignment horizontal="right" vertical="center"/>
      <protection locked="0"/>
    </xf>
    <xf numFmtId="0" fontId="12" fillId="0" borderId="0" xfId="4" applyFont="1" applyAlignment="1" applyProtection="1">
      <alignment vertical="top" wrapText="1"/>
      <protection locked="0"/>
    </xf>
    <xf numFmtId="0" fontId="12" fillId="0" borderId="37" xfId="4" applyFont="1" applyBorder="1" applyAlignment="1" applyProtection="1">
      <alignment horizontal="right" vertical="center"/>
      <protection locked="0"/>
    </xf>
    <xf numFmtId="0" fontId="12" fillId="0" borderId="40" xfId="4" applyFont="1" applyBorder="1" applyAlignment="1" applyProtection="1">
      <alignment horizontal="right" vertical="center"/>
      <protection locked="0"/>
    </xf>
    <xf numFmtId="0" fontId="12" fillId="0" borderId="18" xfId="4" applyFont="1" applyBorder="1" applyAlignment="1" applyProtection="1">
      <alignment horizontal="center" vertical="center"/>
      <protection locked="0"/>
    </xf>
    <xf numFmtId="0" fontId="12" fillId="0" borderId="0" xfId="4" applyFont="1" applyProtection="1">
      <protection locked="0"/>
    </xf>
    <xf numFmtId="0" fontId="12" fillId="0" borderId="51" xfId="4" applyFont="1" applyBorder="1" applyAlignment="1">
      <alignment horizontal="center" vertical="center"/>
    </xf>
    <xf numFmtId="0" fontId="12" fillId="0" borderId="52" xfId="4" applyFont="1" applyBorder="1" applyAlignment="1">
      <alignment horizontal="center" vertical="center"/>
    </xf>
    <xf numFmtId="0" fontId="12" fillId="0" borderId="53" xfId="4" applyFont="1" applyBorder="1" applyAlignment="1">
      <alignment horizontal="center" vertical="center"/>
    </xf>
    <xf numFmtId="0" fontId="12" fillId="0" borderId="26" xfId="4" applyFont="1" applyBorder="1" applyAlignment="1">
      <alignment horizontal="center" vertical="center"/>
    </xf>
    <xf numFmtId="0" fontId="12" fillId="0" borderId="27" xfId="4" applyFont="1" applyBorder="1" applyAlignment="1">
      <alignment horizontal="center" vertical="center"/>
    </xf>
    <xf numFmtId="0" fontId="12" fillId="0" borderId="28" xfId="4" applyFont="1" applyBorder="1" applyAlignment="1">
      <alignment horizontal="center" vertical="center"/>
    </xf>
    <xf numFmtId="0" fontId="12" fillId="0" borderId="0" xfId="4" applyFont="1" applyAlignment="1" applyProtection="1">
      <alignment horizontal="left"/>
      <protection locked="0"/>
    </xf>
    <xf numFmtId="0" fontId="12" fillId="0" borderId="59" xfId="4" applyFont="1" applyBorder="1" applyAlignment="1">
      <alignment horizontal="center" vertical="center"/>
    </xf>
    <xf numFmtId="0" fontId="12" fillId="0" borderId="60" xfId="4" applyFont="1" applyBorder="1" applyAlignment="1">
      <alignment horizontal="center" vertical="center"/>
    </xf>
    <xf numFmtId="0" fontId="12" fillId="0" borderId="61" xfId="4" applyFont="1" applyBorder="1" applyAlignment="1">
      <alignment horizontal="center" vertical="center"/>
    </xf>
    <xf numFmtId="0" fontId="12" fillId="0" borderId="1" xfId="4" applyFont="1" applyBorder="1" applyAlignment="1" applyProtection="1">
      <alignment vertical="center"/>
      <protection locked="0"/>
    </xf>
    <xf numFmtId="0" fontId="12" fillId="0" borderId="2" xfId="4" applyFont="1" applyBorder="1" applyAlignment="1" applyProtection="1">
      <alignment vertical="center"/>
      <protection locked="0"/>
    </xf>
    <xf numFmtId="0" fontId="12" fillId="0" borderId="3" xfId="4" applyFont="1" applyBorder="1" applyAlignment="1" applyProtection="1">
      <alignment vertical="center"/>
      <protection locked="0"/>
    </xf>
    <xf numFmtId="0" fontId="12" fillId="0" borderId="18" xfId="4" applyFont="1" applyBorder="1" applyAlignment="1" applyProtection="1">
      <alignment vertical="center"/>
      <protection locked="0"/>
    </xf>
    <xf numFmtId="0" fontId="12" fillId="0" borderId="18" xfId="4" applyFont="1" applyBorder="1" applyAlignment="1" applyProtection="1">
      <alignment horizontal="right" vertical="center"/>
      <protection locked="0"/>
    </xf>
    <xf numFmtId="0" fontId="12" fillId="0" borderId="5" xfId="4" applyFont="1" applyBorder="1" applyAlignment="1" applyProtection="1">
      <alignment vertical="center"/>
      <protection locked="0"/>
    </xf>
    <xf numFmtId="0" fontId="12" fillId="0" borderId="62" xfId="4" applyFont="1" applyBorder="1" applyAlignment="1" applyProtection="1">
      <alignment vertical="center"/>
      <protection locked="0"/>
    </xf>
    <xf numFmtId="0" fontId="12" fillId="0" borderId="17" xfId="4" applyFont="1" applyBorder="1" applyAlignment="1" applyProtection="1">
      <alignment vertical="center"/>
      <protection locked="0"/>
    </xf>
    <xf numFmtId="0" fontId="12" fillId="0" borderId="16" xfId="4" applyFont="1" applyBorder="1" applyAlignment="1" applyProtection="1">
      <alignment vertical="center"/>
      <protection locked="0"/>
    </xf>
    <xf numFmtId="0" fontId="12" fillId="0" borderId="15" xfId="4" applyFont="1" applyBorder="1" applyAlignment="1" applyProtection="1">
      <alignment vertical="center"/>
      <protection locked="0"/>
    </xf>
    <xf numFmtId="0" fontId="12" fillId="0" borderId="18" xfId="4" applyFont="1" applyBorder="1" applyProtection="1">
      <protection locked="0"/>
    </xf>
    <xf numFmtId="0" fontId="12" fillId="0" borderId="18" xfId="4" applyFont="1" applyBorder="1" applyAlignment="1" applyProtection="1">
      <alignment vertical="center" shrinkToFit="1"/>
      <protection locked="0"/>
    </xf>
    <xf numFmtId="0" fontId="8" fillId="0" borderId="0" xfId="1" applyFont="1" applyAlignment="1">
      <alignment horizontal="left" vertical="center"/>
    </xf>
    <xf numFmtId="0" fontId="3" fillId="0" borderId="0" xfId="5" applyFont="1">
      <alignment vertical="center"/>
    </xf>
    <xf numFmtId="0" fontId="3" fillId="0" borderId="0" xfId="5" applyFont="1" applyAlignment="1">
      <alignment horizontal="left" vertical="center" indent="4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vertical="center" shrinkToFit="1"/>
    </xf>
    <xf numFmtId="0" fontId="3" fillId="0" borderId="0" xfId="5" applyFont="1" applyAlignment="1">
      <alignment horizontal="left" vertical="center" indent="3"/>
    </xf>
    <xf numFmtId="0" fontId="3" fillId="0" borderId="0" xfId="5" applyFont="1" applyAlignment="1">
      <alignment horizontal="right" vertical="center"/>
    </xf>
    <xf numFmtId="0" fontId="16" fillId="0" borderId="0" xfId="5" applyFont="1" applyAlignment="1"/>
    <xf numFmtId="0" fontId="16" fillId="0" borderId="0" xfId="5" applyFont="1" applyAlignment="1" applyProtection="1">
      <protection locked="0"/>
    </xf>
    <xf numFmtId="0" fontId="16" fillId="0" borderId="4" xfId="5" applyFont="1" applyBorder="1" applyAlignment="1" applyProtection="1">
      <alignment horizontal="center" vertical="center"/>
      <protection locked="0"/>
    </xf>
    <xf numFmtId="0" fontId="3" fillId="0" borderId="18" xfId="5" applyFont="1" applyBorder="1">
      <alignment vertical="center"/>
    </xf>
    <xf numFmtId="0" fontId="3" fillId="0" borderId="63" xfId="1" applyFont="1" applyBorder="1">
      <alignment vertical="center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12" fillId="0" borderId="63" xfId="4" applyFont="1" applyBorder="1"/>
    <xf numFmtId="0" fontId="3" fillId="0" borderId="64" xfId="1" applyFont="1" applyBorder="1">
      <alignment vertical="center"/>
    </xf>
    <xf numFmtId="0" fontId="3" fillId="0" borderId="4" xfId="1" applyFont="1" applyBorder="1" applyProtection="1">
      <alignment vertical="center"/>
      <protection locked="0"/>
    </xf>
    <xf numFmtId="0" fontId="3" fillId="0" borderId="62" xfId="1" applyFont="1" applyBorder="1" applyProtection="1">
      <alignment vertical="center"/>
      <protection locked="0"/>
    </xf>
    <xf numFmtId="0" fontId="21" fillId="0" borderId="0" xfId="1" applyFont="1" applyProtection="1">
      <alignment vertical="center"/>
      <protection locked="0"/>
    </xf>
    <xf numFmtId="0" fontId="3" fillId="0" borderId="5" xfId="5" applyFont="1" applyBorder="1" applyAlignment="1">
      <alignment horizontal="left" vertical="center"/>
    </xf>
    <xf numFmtId="0" fontId="10" fillId="0" borderId="3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6" fillId="0" borderId="3" xfId="2" applyBorder="1" applyAlignment="1">
      <alignment horizontal="left" vertical="center"/>
    </xf>
    <xf numFmtId="0" fontId="6" fillId="0" borderId="2" xfId="2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0" xfId="3" applyFont="1" applyAlignment="1" applyProtection="1">
      <alignment horizontal="center" vertical="top" shrinkToFit="1"/>
      <protection locked="0"/>
    </xf>
    <xf numFmtId="0" fontId="3" fillId="0" borderId="12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7" fillId="0" borderId="19" xfId="1" applyFont="1" applyBorder="1" applyAlignment="1">
      <alignment horizontal="left" vertical="center"/>
    </xf>
    <xf numFmtId="0" fontId="12" fillId="0" borderId="31" xfId="4" applyFont="1" applyBorder="1" applyAlignment="1" applyProtection="1">
      <alignment horizontal="left" vertical="center" shrinkToFit="1"/>
      <protection locked="0"/>
    </xf>
    <xf numFmtId="0" fontId="12" fillId="0" borderId="30" xfId="4" applyFont="1" applyBorder="1" applyAlignment="1" applyProtection="1">
      <alignment horizontal="left" vertical="center" shrinkToFit="1"/>
      <protection locked="0"/>
    </xf>
    <xf numFmtId="0" fontId="12" fillId="0" borderId="30" xfId="4" applyFont="1" applyBorder="1" applyAlignment="1" applyProtection="1">
      <alignment horizontal="center" vertical="center"/>
      <protection locked="0"/>
    </xf>
    <xf numFmtId="0" fontId="12" fillId="0" borderId="28" xfId="4" applyFont="1" applyBorder="1" applyAlignment="1" applyProtection="1">
      <alignment horizontal="left" vertical="center" shrinkToFit="1"/>
      <protection locked="0"/>
    </xf>
    <xf numFmtId="0" fontId="12" fillId="0" borderId="27" xfId="4" applyFont="1" applyBorder="1" applyAlignment="1" applyProtection="1">
      <alignment horizontal="left" vertical="center" shrinkToFit="1"/>
      <protection locked="0"/>
    </xf>
    <xf numFmtId="0" fontId="12" fillId="0" borderId="27" xfId="4" applyFont="1" applyBorder="1" applyAlignment="1" applyProtection="1">
      <alignment horizontal="center" vertical="center"/>
      <protection locked="0"/>
    </xf>
    <xf numFmtId="0" fontId="12" fillId="0" borderId="22" xfId="4" applyFont="1" applyBorder="1" applyAlignment="1" applyProtection="1">
      <alignment horizontal="left" vertical="center" shrinkToFit="1"/>
      <protection locked="0"/>
    </xf>
    <xf numFmtId="0" fontId="12" fillId="0" borderId="21" xfId="4" applyFont="1" applyBorder="1" applyAlignment="1" applyProtection="1">
      <alignment horizontal="left" vertical="center" shrinkToFit="1"/>
      <protection locked="0"/>
    </xf>
    <xf numFmtId="0" fontId="12" fillId="0" borderId="20" xfId="4" applyFont="1" applyBorder="1" applyAlignment="1" applyProtection="1">
      <alignment horizontal="left" vertical="center" shrinkToFit="1"/>
      <protection locked="0"/>
    </xf>
    <xf numFmtId="0" fontId="12" fillId="0" borderId="8" xfId="4" applyFont="1" applyBorder="1" applyAlignment="1" applyProtection="1">
      <alignment horizontal="center" vertical="center"/>
      <protection locked="0"/>
    </xf>
    <xf numFmtId="0" fontId="12" fillId="0" borderId="7" xfId="4" applyFont="1" applyBorder="1" applyAlignment="1" applyProtection="1">
      <alignment horizontal="center" vertical="center"/>
      <protection locked="0"/>
    </xf>
    <xf numFmtId="0" fontId="12" fillId="0" borderId="6" xfId="4" applyFont="1" applyBorder="1" applyAlignment="1" applyProtection="1">
      <alignment horizontal="center" vertical="center"/>
      <protection locked="0"/>
    </xf>
    <xf numFmtId="0" fontId="12" fillId="0" borderId="8" xfId="4" applyFont="1" applyBorder="1" applyAlignment="1" applyProtection="1">
      <alignment horizontal="left" vertical="center" shrinkToFit="1"/>
      <protection locked="0"/>
    </xf>
    <xf numFmtId="0" fontId="12" fillId="0" borderId="7" xfId="4" applyFont="1" applyBorder="1" applyAlignment="1" applyProtection="1">
      <alignment horizontal="left" vertical="center" shrinkToFit="1"/>
      <protection locked="0"/>
    </xf>
    <xf numFmtId="0" fontId="12" fillId="0" borderId="6" xfId="4" applyFont="1" applyBorder="1" applyAlignment="1" applyProtection="1">
      <alignment horizontal="left" vertical="center" shrinkToFit="1"/>
      <protection locked="0"/>
    </xf>
    <xf numFmtId="0" fontId="12" fillId="0" borderId="3" xfId="4" applyFont="1" applyBorder="1" applyAlignment="1" applyProtection="1">
      <alignment horizontal="center" vertical="center"/>
      <protection locked="0"/>
    </xf>
    <xf numFmtId="0" fontId="12" fillId="0" borderId="2" xfId="4" applyFont="1" applyBorder="1" applyAlignment="1" applyProtection="1">
      <alignment horizontal="center" vertical="center"/>
      <protection locked="0"/>
    </xf>
    <xf numFmtId="0" fontId="12" fillId="0" borderId="1" xfId="4" applyFont="1" applyBorder="1" applyAlignment="1" applyProtection="1">
      <alignment horizontal="center" vertical="center"/>
      <protection locked="0"/>
    </xf>
    <xf numFmtId="0" fontId="12" fillId="0" borderId="25" xfId="4" applyFont="1" applyBorder="1" applyAlignment="1" applyProtection="1">
      <alignment horizontal="center" vertical="center"/>
      <protection locked="0"/>
    </xf>
    <xf numFmtId="0" fontId="12" fillId="0" borderId="24" xfId="4" applyFont="1" applyBorder="1" applyAlignment="1" applyProtection="1">
      <alignment horizontal="center" vertical="center"/>
      <protection locked="0"/>
    </xf>
    <xf numFmtId="0" fontId="12" fillId="0" borderId="23" xfId="4" applyFont="1" applyBorder="1" applyAlignment="1" applyProtection="1">
      <alignment horizontal="center" vertical="center"/>
      <protection locked="0"/>
    </xf>
    <xf numFmtId="0" fontId="12" fillId="0" borderId="34" xfId="4" applyFont="1" applyBorder="1" applyAlignment="1" applyProtection="1">
      <alignment horizontal="left" vertical="center" shrinkToFit="1"/>
      <protection locked="0"/>
    </xf>
    <xf numFmtId="0" fontId="12" fillId="0" borderId="33" xfId="4" applyFont="1" applyBorder="1" applyAlignment="1" applyProtection="1">
      <alignment horizontal="left" vertical="center" shrinkToFit="1"/>
      <protection locked="0"/>
    </xf>
    <xf numFmtId="0" fontId="12" fillId="0" borderId="33" xfId="4" applyFont="1" applyBorder="1" applyAlignment="1" applyProtection="1">
      <alignment horizontal="center" vertical="center"/>
      <protection locked="0"/>
    </xf>
    <xf numFmtId="0" fontId="12" fillId="0" borderId="35" xfId="4" applyFont="1" applyBorder="1" applyAlignment="1" applyProtection="1">
      <alignment horizontal="left" vertical="center" shrinkToFit="1"/>
      <protection locked="0"/>
    </xf>
    <xf numFmtId="0" fontId="12" fillId="0" borderId="36" xfId="4" applyFont="1" applyBorder="1" applyAlignment="1" applyProtection="1">
      <alignment horizontal="center" vertical="center"/>
      <protection locked="0"/>
    </xf>
    <xf numFmtId="0" fontId="12" fillId="0" borderId="35" xfId="4" applyFont="1" applyBorder="1" applyAlignment="1" applyProtection="1">
      <alignment horizontal="center" vertical="center"/>
      <protection locked="0"/>
    </xf>
    <xf numFmtId="0" fontId="12" fillId="0" borderId="58" xfId="4" applyFont="1" applyBorder="1" applyAlignment="1" applyProtection="1">
      <alignment horizontal="left" vertical="top" wrapText="1"/>
      <protection locked="0"/>
    </xf>
    <xf numFmtId="0" fontId="12" fillId="0" borderId="57" xfId="4" applyFont="1" applyBorder="1" applyAlignment="1" applyProtection="1">
      <alignment horizontal="left" vertical="top" wrapText="1"/>
      <protection locked="0"/>
    </xf>
    <xf numFmtId="0" fontId="12" fillId="0" borderId="56" xfId="4" applyFont="1" applyBorder="1" applyAlignment="1" applyProtection="1">
      <alignment horizontal="left" vertical="top" wrapText="1"/>
      <protection locked="0"/>
    </xf>
    <xf numFmtId="0" fontId="12" fillId="0" borderId="55" xfId="4" applyFont="1" applyBorder="1" applyAlignment="1" applyProtection="1">
      <alignment horizontal="left" vertical="top" wrapText="1"/>
      <protection locked="0"/>
    </xf>
    <xf numFmtId="0" fontId="12" fillId="0" borderId="0" xfId="4" applyFont="1" applyAlignment="1" applyProtection="1">
      <alignment horizontal="left" vertical="top" wrapText="1"/>
      <protection locked="0"/>
    </xf>
    <xf numFmtId="0" fontId="12" fillId="0" borderId="54" xfId="4" applyFont="1" applyBorder="1" applyAlignment="1" applyProtection="1">
      <alignment horizontal="left" vertical="top" wrapText="1"/>
      <protection locked="0"/>
    </xf>
    <xf numFmtId="0" fontId="12" fillId="0" borderId="50" xfId="4" applyFont="1" applyBorder="1" applyAlignment="1" applyProtection="1">
      <alignment horizontal="left" vertical="top" wrapText="1"/>
      <protection locked="0"/>
    </xf>
    <xf numFmtId="0" fontId="12" fillId="0" borderId="49" xfId="4" applyFont="1" applyBorder="1" applyAlignment="1" applyProtection="1">
      <alignment horizontal="left" vertical="top" wrapText="1"/>
      <protection locked="0"/>
    </xf>
    <xf numFmtId="0" fontId="12" fillId="0" borderId="48" xfId="4" applyFont="1" applyBorder="1" applyAlignment="1" applyProtection="1">
      <alignment horizontal="left" vertical="top" wrapText="1"/>
      <protection locked="0"/>
    </xf>
    <xf numFmtId="0" fontId="17" fillId="0" borderId="0" xfId="4" applyFont="1" applyAlignment="1" applyProtection="1">
      <alignment horizontal="center" vertical="center"/>
      <protection locked="0"/>
    </xf>
    <xf numFmtId="0" fontId="14" fillId="0" borderId="5" xfId="4" applyFont="1" applyBorder="1" applyAlignment="1" applyProtection="1">
      <alignment horizontal="center" vertical="center"/>
      <protection locked="0"/>
    </xf>
    <xf numFmtId="0" fontId="14" fillId="0" borderId="18" xfId="4" applyFont="1" applyBorder="1" applyAlignment="1" applyProtection="1">
      <alignment horizontal="center" vertical="center"/>
      <protection locked="0"/>
    </xf>
    <xf numFmtId="0" fontId="14" fillId="0" borderId="19" xfId="4" applyFont="1" applyBorder="1" applyAlignment="1" applyProtection="1">
      <alignment horizontal="center" vertical="center"/>
      <protection locked="0"/>
    </xf>
    <xf numFmtId="176" fontId="12" fillId="0" borderId="3" xfId="4" applyNumberFormat="1" applyFont="1" applyBorder="1" applyAlignment="1" applyProtection="1">
      <alignment horizontal="center" vertical="center"/>
      <protection locked="0"/>
    </xf>
    <xf numFmtId="176" fontId="12" fillId="0" borderId="2" xfId="4" applyNumberFormat="1" applyFont="1" applyBorder="1" applyAlignment="1" applyProtection="1">
      <alignment horizontal="center" vertical="center"/>
      <protection locked="0"/>
    </xf>
    <xf numFmtId="0" fontId="12" fillId="0" borderId="42" xfId="4" applyFont="1" applyBorder="1" applyAlignment="1" applyProtection="1">
      <alignment horizontal="left" vertical="center" shrinkToFit="1"/>
      <protection locked="0"/>
    </xf>
    <xf numFmtId="0" fontId="12" fillId="0" borderId="41" xfId="4" applyFont="1" applyBorder="1" applyAlignment="1" applyProtection="1">
      <alignment horizontal="left" vertical="center" shrinkToFit="1"/>
      <protection locked="0"/>
    </xf>
    <xf numFmtId="0" fontId="12" fillId="0" borderId="41" xfId="4" applyFont="1" applyBorder="1" applyAlignment="1" applyProtection="1">
      <alignment horizontal="center" vertical="center"/>
      <protection locked="0"/>
    </xf>
    <xf numFmtId="0" fontId="12" fillId="0" borderId="39" xfId="4" applyFont="1" applyBorder="1" applyAlignment="1" applyProtection="1">
      <alignment horizontal="left" vertical="center" shrinkToFit="1"/>
      <protection locked="0"/>
    </xf>
    <xf numFmtId="0" fontId="12" fillId="0" borderId="38" xfId="4" applyFont="1" applyBorder="1" applyAlignment="1" applyProtection="1">
      <alignment horizontal="left" vertical="center" shrinkToFit="1"/>
      <protection locked="0"/>
    </xf>
    <xf numFmtId="0" fontId="12" fillId="0" borderId="38" xfId="4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21" fillId="0" borderId="4" xfId="1" applyFont="1" applyBorder="1" applyAlignment="1" applyProtection="1">
      <alignment horizontal="center" vertical="center"/>
      <protection locked="0"/>
    </xf>
    <xf numFmtId="0" fontId="12" fillId="0" borderId="3" xfId="4" applyFont="1" applyBorder="1" applyAlignment="1" applyProtection="1">
      <alignment horizontal="center" vertical="center" shrinkToFit="1"/>
      <protection locked="0"/>
    </xf>
    <xf numFmtId="0" fontId="12" fillId="0" borderId="2" xfId="4" applyFont="1" applyBorder="1" applyAlignment="1" applyProtection="1">
      <alignment horizontal="center" vertical="center" shrinkToFit="1"/>
      <protection locked="0"/>
    </xf>
    <xf numFmtId="0" fontId="12" fillId="0" borderId="1" xfId="4" applyFont="1" applyBorder="1" applyAlignment="1" applyProtection="1">
      <alignment horizontal="center" vertical="center" shrinkToFit="1"/>
      <protection locked="0"/>
    </xf>
    <xf numFmtId="0" fontId="12" fillId="0" borderId="15" xfId="4" applyFont="1" applyBorder="1" applyAlignment="1" applyProtection="1">
      <alignment horizontal="center" vertical="center" shrinkToFit="1"/>
      <protection locked="0"/>
    </xf>
    <xf numFmtId="0" fontId="12" fillId="0" borderId="16" xfId="4" applyFont="1" applyBorder="1" applyAlignment="1" applyProtection="1">
      <alignment horizontal="center" vertical="center" shrinkToFit="1"/>
      <protection locked="0"/>
    </xf>
    <xf numFmtId="0" fontId="12" fillId="0" borderId="17" xfId="4" applyFont="1" applyBorder="1" applyAlignment="1" applyProtection="1">
      <alignment horizontal="center" vertical="center" shrinkToFit="1"/>
      <protection locked="0"/>
    </xf>
    <xf numFmtId="0" fontId="12" fillId="0" borderId="5" xfId="4" applyFont="1" applyBorder="1" applyAlignment="1" applyProtection="1">
      <alignment horizontal="center" vertical="center" shrinkToFit="1"/>
      <protection locked="0"/>
    </xf>
    <xf numFmtId="0" fontId="12" fillId="0" borderId="18" xfId="4" applyFont="1" applyBorder="1" applyAlignment="1" applyProtection="1">
      <alignment horizontal="center" vertical="center" shrinkToFit="1"/>
      <protection locked="0"/>
    </xf>
    <xf numFmtId="0" fontId="12" fillId="0" borderId="19" xfId="4" applyFont="1" applyBorder="1" applyAlignment="1" applyProtection="1">
      <alignment horizontal="center" vertical="center" shrinkToFit="1"/>
      <protection locked="0"/>
    </xf>
    <xf numFmtId="0" fontId="12" fillId="0" borderId="47" xfId="4" applyFont="1" applyBorder="1" applyAlignment="1" applyProtection="1">
      <alignment horizontal="center" vertical="center"/>
      <protection locked="0"/>
    </xf>
    <xf numFmtId="0" fontId="12" fillId="0" borderId="46" xfId="4" applyFont="1" applyBorder="1" applyAlignment="1" applyProtection="1">
      <alignment horizontal="center" vertical="center"/>
      <protection locked="0"/>
    </xf>
    <xf numFmtId="0" fontId="12" fillId="0" borderId="45" xfId="4" applyFont="1" applyBorder="1" applyAlignment="1" applyProtection="1">
      <alignment horizontal="center" vertical="center"/>
      <protection locked="0"/>
    </xf>
    <xf numFmtId="0" fontId="12" fillId="0" borderId="44" xfId="4" applyFont="1" applyBorder="1" applyAlignment="1" applyProtection="1">
      <alignment horizontal="center" vertical="center"/>
      <protection locked="0"/>
    </xf>
    <xf numFmtId="0" fontId="12" fillId="0" borderId="43" xfId="4" applyFont="1" applyBorder="1" applyAlignment="1" applyProtection="1">
      <alignment horizontal="center" vertical="center"/>
      <protection locked="0"/>
    </xf>
    <xf numFmtId="0" fontId="12" fillId="0" borderId="14" xfId="4" applyFont="1" applyBorder="1" applyAlignment="1" applyProtection="1">
      <alignment horizontal="center" vertical="center"/>
      <protection locked="0"/>
    </xf>
    <xf numFmtId="0" fontId="4" fillId="0" borderId="0" xfId="5" applyFont="1" applyAlignment="1">
      <alignment horizontal="center" vertical="center"/>
    </xf>
    <xf numFmtId="0" fontId="20" fillId="0" borderId="3" xfId="5" applyFont="1" applyBorder="1" applyAlignment="1" applyProtection="1">
      <alignment horizontal="center" vertical="center"/>
      <protection locked="0"/>
    </xf>
    <xf numFmtId="0" fontId="20" fillId="0" borderId="2" xfId="5" applyFont="1" applyBorder="1" applyAlignment="1" applyProtection="1">
      <alignment horizontal="center" vertical="center"/>
      <protection locked="0"/>
    </xf>
    <xf numFmtId="0" fontId="20" fillId="0" borderId="1" xfId="5" applyFont="1" applyBorder="1" applyAlignment="1" applyProtection="1">
      <alignment horizontal="center" vertical="center"/>
      <protection locked="0"/>
    </xf>
  </cellXfs>
  <cellStyles count="6">
    <cellStyle name="ハイパーリンク" xfId="2" builtinId="8"/>
    <cellStyle name="標準" xfId="0" builtinId="0"/>
    <cellStyle name="標準 2" xfId="1" xr:uid="{739755D2-454B-4CF7-9080-F97AF4041034}"/>
    <cellStyle name="標準 2 2" xfId="3" xr:uid="{D79E07B7-7003-4619-9069-86D952492AA4}"/>
    <cellStyle name="標準 3" xfId="4" xr:uid="{7EE7A475-12D5-4C38-948C-3532EF4CD79B}"/>
    <cellStyle name="標準 4" xfId="5" xr:uid="{68072FAD-9018-4EE4-BB40-5A77E40604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0</xdr:colOff>
      <xdr:row>14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A1BF1E7-D2AE-40BD-A104-A929674BB687}"/>
            </a:ext>
          </a:extLst>
        </xdr:cNvPr>
        <xdr:cNvSpPr/>
      </xdr:nvSpPr>
      <xdr:spPr>
        <a:xfrm>
          <a:off x="908050" y="1155700"/>
          <a:ext cx="4540250" cy="1660525"/>
        </a:xfrm>
        <a:prstGeom prst="rect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15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46E6C99-F07A-4AF9-A551-2CF583C1F77E}"/>
            </a:ext>
          </a:extLst>
        </xdr:cNvPr>
        <xdr:cNvSpPr/>
      </xdr:nvSpPr>
      <xdr:spPr>
        <a:xfrm>
          <a:off x="917575" y="2971800"/>
          <a:ext cx="4530725" cy="1651000"/>
        </a:xfrm>
        <a:prstGeom prst="rect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283845</xdr:colOff>
      <xdr:row>8</xdr:row>
      <xdr:rowOff>142876</xdr:rowOff>
    </xdr:from>
    <xdr:to>
      <xdr:col>3</xdr:col>
      <xdr:colOff>554632</xdr:colOff>
      <xdr:row>9</xdr:row>
      <xdr:rowOff>188551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3837228-51FE-446B-8380-CD69DD4F0D5A}"/>
            </a:ext>
          </a:extLst>
        </xdr:cNvPr>
        <xdr:cNvSpPr txBox="1"/>
      </xdr:nvSpPr>
      <xdr:spPr>
        <a:xfrm>
          <a:off x="2099945" y="1958976"/>
          <a:ext cx="1178837" cy="18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外観</a:t>
          </a:r>
        </a:p>
      </xdr:txBody>
    </xdr:sp>
    <xdr:clientData/>
  </xdr:twoCellAnchor>
  <xdr:twoCellAnchor>
    <xdr:from>
      <xdr:col>1</xdr:col>
      <xdr:colOff>1381125</xdr:colOff>
      <xdr:row>19</xdr:row>
      <xdr:rowOff>142876</xdr:rowOff>
    </xdr:from>
    <xdr:to>
      <xdr:col>4</xdr:col>
      <xdr:colOff>148441</xdr:colOff>
      <xdr:row>20</xdr:row>
      <xdr:rowOff>188551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96B78A4-E698-495C-B70C-2A645F3E8360}"/>
            </a:ext>
          </a:extLst>
        </xdr:cNvPr>
        <xdr:cNvSpPr txBox="1"/>
      </xdr:nvSpPr>
      <xdr:spPr>
        <a:xfrm>
          <a:off x="1812925" y="3775076"/>
          <a:ext cx="1967716" cy="18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断面・中身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C5D76-791B-428C-9A4B-58E6D9271527}">
  <sheetPr codeName="Sheet1"/>
  <dimension ref="A1:K16"/>
  <sheetViews>
    <sheetView tabSelected="1" view="pageBreakPreview" zoomScale="60" zoomScaleNormal="100" workbookViewId="0">
      <selection sqref="A1:F1"/>
    </sheetView>
  </sheetViews>
  <sheetFormatPr baseColWidth="10" defaultColWidth="13" defaultRowHeight="15"/>
  <cols>
    <col min="1" max="1" width="15.5" style="1" customWidth="1"/>
    <col min="2" max="2" width="25.5" style="1" customWidth="1"/>
    <col min="3" max="3" width="15.5" style="1" customWidth="1"/>
    <col min="4" max="4" width="5.5" style="1" customWidth="1"/>
    <col min="5" max="5" width="10.5" style="1" customWidth="1"/>
    <col min="6" max="6" width="21.5" style="1" customWidth="1"/>
    <col min="7" max="16384" width="13" style="1"/>
  </cols>
  <sheetData>
    <row r="1" spans="1:11" ht="39.75" customHeight="1">
      <c r="A1" s="71" t="s">
        <v>5</v>
      </c>
      <c r="B1" s="71"/>
      <c r="C1" s="71"/>
      <c r="D1" s="71"/>
      <c r="E1" s="71"/>
      <c r="F1" s="71"/>
    </row>
    <row r="2" spans="1:11" ht="24.75" customHeight="1">
      <c r="F2" s="4"/>
    </row>
    <row r="3" spans="1:11" s="2" customFormat="1" ht="47.25" customHeight="1">
      <c r="A3" s="55" t="s">
        <v>38</v>
      </c>
      <c r="B3" s="62"/>
      <c r="C3" s="63"/>
      <c r="D3" s="63"/>
      <c r="E3" s="63"/>
      <c r="F3" s="64"/>
      <c r="G3" s="3"/>
      <c r="H3" s="3"/>
      <c r="I3" s="3"/>
      <c r="J3" s="3"/>
      <c r="K3" s="3"/>
    </row>
    <row r="4" spans="1:11" ht="9.75" customHeight="1">
      <c r="A4" s="6"/>
    </row>
    <row r="5" spans="1:11" ht="24.75" customHeight="1">
      <c r="A5" s="43" t="s">
        <v>31</v>
      </c>
    </row>
    <row r="6" spans="1:11" ht="24.75" customHeight="1">
      <c r="A6" s="7" t="s">
        <v>4</v>
      </c>
      <c r="B6" s="72"/>
      <c r="C6" s="73"/>
      <c r="D6" s="73"/>
      <c r="E6" s="73"/>
      <c r="F6" s="74"/>
    </row>
    <row r="7" spans="1:11" ht="33.75" customHeight="1">
      <c r="A7" s="8" t="s">
        <v>3</v>
      </c>
      <c r="B7" s="75"/>
      <c r="C7" s="76"/>
      <c r="D7" s="76"/>
      <c r="E7" s="76"/>
      <c r="F7" s="77"/>
    </row>
    <row r="8" spans="1:11" ht="24.75" customHeight="1">
      <c r="A8" s="7" t="s">
        <v>2</v>
      </c>
      <c r="B8" s="72"/>
      <c r="C8" s="73"/>
      <c r="D8" s="73"/>
      <c r="E8" s="73"/>
      <c r="F8" s="74"/>
    </row>
    <row r="9" spans="1:11" ht="33.75" customHeight="1">
      <c r="A9" s="8" t="s">
        <v>1</v>
      </c>
      <c r="B9" s="68"/>
      <c r="C9" s="69"/>
      <c r="D9" s="69"/>
      <c r="E9" s="69"/>
      <c r="F9" s="70"/>
    </row>
    <row r="10" spans="1:11" ht="24.75" customHeight="1">
      <c r="A10" s="9" t="s">
        <v>0</v>
      </c>
      <c r="B10" s="65"/>
      <c r="C10" s="66"/>
      <c r="D10" s="66"/>
      <c r="E10" s="66"/>
      <c r="F10" s="67"/>
    </row>
    <row r="11" spans="1:11" ht="24.75" customHeight="1" thickBot="1">
      <c r="A11" s="54"/>
      <c r="B11" s="54"/>
      <c r="C11" s="54"/>
      <c r="D11" s="54"/>
      <c r="E11" s="54"/>
      <c r="F11" s="54"/>
    </row>
    <row r="12" spans="1:11" ht="24.75" customHeight="1">
      <c r="A12" s="1" t="s">
        <v>37</v>
      </c>
    </row>
    <row r="13" spans="1:11" s="2" customFormat="1" ht="47.25" customHeight="1">
      <c r="A13" s="5" t="s">
        <v>6</v>
      </c>
      <c r="B13" s="62"/>
      <c r="C13" s="63"/>
      <c r="D13" s="63"/>
      <c r="E13" s="63"/>
      <c r="F13" s="64"/>
      <c r="G13" s="3"/>
      <c r="H13" s="3"/>
      <c r="I13" s="3"/>
      <c r="J13" s="3"/>
      <c r="K13" s="3"/>
    </row>
    <row r="14" spans="1:11" ht="24.75" customHeight="1"/>
    <row r="15" spans="1:11" ht="9.75" customHeight="1"/>
    <row r="16" spans="1:11" ht="24.75" customHeight="1"/>
  </sheetData>
  <mergeCells count="8">
    <mergeCell ref="B13:F13"/>
    <mergeCell ref="B10:F10"/>
    <mergeCell ref="B9:F9"/>
    <mergeCell ref="A1:F1"/>
    <mergeCell ref="B8:F8"/>
    <mergeCell ref="B6:F6"/>
    <mergeCell ref="B7:F7"/>
    <mergeCell ref="B3:F3"/>
  </mergeCells>
  <phoneticPr fontId="1"/>
  <printOptions horizontalCentered="1"/>
  <pageMargins left="0.39370078740157483" right="0.39370078740157483" top="0.78740157480314965" bottom="0.78740157480314965" header="0" footer="0"/>
  <pageSetup paperSize="9" scale="9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B7BC7-14FB-44FC-8B3C-53F2B40C0201}">
  <sheetPr codeName="Sheet2"/>
  <dimension ref="A1:AI41"/>
  <sheetViews>
    <sheetView view="pageBreakPreview" topLeftCell="A25" zoomScale="60" zoomScaleNormal="85" zoomScalePageLayoutView="85" workbookViewId="0">
      <selection activeCell="Z37" sqref="Z37"/>
    </sheetView>
  </sheetViews>
  <sheetFormatPr baseColWidth="10" defaultColWidth="3.6640625" defaultRowHeight="19.5" customHeight="1"/>
  <cols>
    <col min="1" max="16384" width="3.6640625" style="10"/>
  </cols>
  <sheetData>
    <row r="1" spans="1:35" ht="39.75" customHeight="1">
      <c r="A1" s="114" t="s">
        <v>30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35" ht="19.5" customHeight="1">
      <c r="A2" s="20" t="s">
        <v>29</v>
      </c>
      <c r="B2" s="20"/>
      <c r="C2" s="2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</row>
    <row r="3" spans="1:35" ht="31.5" customHeight="1">
      <c r="A3" s="93" t="s">
        <v>28</v>
      </c>
      <c r="B3" s="94"/>
      <c r="C3" s="95"/>
      <c r="D3" s="115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7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4" spans="1:35" s="11" customFormat="1" ht="19.5" customHeight="1">
      <c r="A4" s="40" t="s">
        <v>27</v>
      </c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8"/>
      <c r="O4" s="33" t="s">
        <v>26</v>
      </c>
      <c r="P4" s="32"/>
      <c r="Q4" s="32"/>
      <c r="R4" s="32"/>
      <c r="S4" s="31"/>
      <c r="T4" s="93"/>
      <c r="U4" s="94"/>
      <c r="V4" s="94"/>
      <c r="W4" s="31" t="s">
        <v>21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1" customFormat="1" ht="19.5" customHeight="1">
      <c r="A5" s="37"/>
      <c r="B5" s="12" t="s">
        <v>25</v>
      </c>
      <c r="C5" s="12"/>
      <c r="D5" s="12"/>
      <c r="E5" s="12"/>
      <c r="F5" s="12"/>
      <c r="G5" s="12" t="s">
        <v>24</v>
      </c>
      <c r="H5" s="12"/>
      <c r="I5" s="12"/>
      <c r="J5" s="12"/>
      <c r="K5" s="12"/>
      <c r="L5" s="12" t="s">
        <v>23</v>
      </c>
      <c r="M5" s="12"/>
      <c r="N5" s="12"/>
      <c r="O5" s="33" t="s">
        <v>22</v>
      </c>
      <c r="P5" s="32"/>
      <c r="Q5" s="32"/>
      <c r="R5" s="32"/>
      <c r="S5" s="31"/>
      <c r="T5" s="93"/>
      <c r="U5" s="94"/>
      <c r="V5" s="94"/>
      <c r="W5" s="31" t="s">
        <v>21</v>
      </c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1" customFormat="1" ht="19.5" customHeight="1">
      <c r="A6" s="36" t="s">
        <v>19</v>
      </c>
      <c r="B6" s="19"/>
      <c r="C6" s="35" t="s">
        <v>18</v>
      </c>
      <c r="D6" s="42" t="s">
        <v>17</v>
      </c>
      <c r="E6" s="34" t="s">
        <v>20</v>
      </c>
      <c r="F6" s="34" t="s">
        <v>19</v>
      </c>
      <c r="G6" s="19"/>
      <c r="H6" s="35" t="s">
        <v>18</v>
      </c>
      <c r="I6" s="42" t="s">
        <v>17</v>
      </c>
      <c r="J6" s="34" t="s">
        <v>20</v>
      </c>
      <c r="K6" s="34" t="s">
        <v>19</v>
      </c>
      <c r="L6" s="19"/>
      <c r="M6" s="35" t="s">
        <v>18</v>
      </c>
      <c r="N6" s="42" t="s">
        <v>17</v>
      </c>
      <c r="O6" s="33" t="s">
        <v>16</v>
      </c>
      <c r="P6" s="32"/>
      <c r="Q6" s="32"/>
      <c r="R6" s="32"/>
      <c r="S6" s="31"/>
      <c r="T6" s="118" t="e">
        <f>T4/T5*100</f>
        <v>#DIV/0!</v>
      </c>
      <c r="U6" s="119"/>
      <c r="V6" s="119"/>
      <c r="W6" s="31" t="s">
        <v>8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1" customFormat="1" ht="19.5" customHeight="1">
      <c r="A7" s="12" t="s">
        <v>15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s="11" customFormat="1" ht="19.5" customHeight="1" thickBot="1">
      <c r="A8" s="12"/>
      <c r="B8" s="12" t="s">
        <v>14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1:35" ht="19.5" customHeight="1" thickTop="1">
      <c r="A9" s="20"/>
      <c r="B9" s="30" t="str">
        <f>MID($Y$9,1,1)</f>
        <v/>
      </c>
      <c r="C9" s="29" t="str">
        <f>MID($Y$9,2,1)</f>
        <v/>
      </c>
      <c r="D9" s="29" t="str">
        <f>MID($Y$9,3,1)</f>
        <v/>
      </c>
      <c r="E9" s="29" t="str">
        <f>MID($Y$9,4,1)</f>
        <v/>
      </c>
      <c r="F9" s="29" t="str">
        <f>MID($Y$9,5,1)</f>
        <v/>
      </c>
      <c r="G9" s="29" t="str">
        <f>MID($Y$9,6,1)</f>
        <v/>
      </c>
      <c r="H9" s="29" t="str">
        <f>MID($Y$9,7,1)</f>
        <v/>
      </c>
      <c r="I9" s="29" t="str">
        <f>MID($Y$9,8,1)</f>
        <v/>
      </c>
      <c r="J9" s="29" t="str">
        <f>MID($Y$9,9,1)</f>
        <v/>
      </c>
      <c r="K9" s="29" t="str">
        <f>MID($Y$9,10,1)</f>
        <v/>
      </c>
      <c r="L9" s="29" t="str">
        <f>MID($Y$9,11,1)</f>
        <v/>
      </c>
      <c r="M9" s="29" t="str">
        <f>MID($Y$9,12,1)</f>
        <v/>
      </c>
      <c r="N9" s="29" t="str">
        <f>MID($Y$9,13,1)</f>
        <v/>
      </c>
      <c r="O9" s="29" t="str">
        <f>MID($Y$9,14,1)</f>
        <v/>
      </c>
      <c r="P9" s="29" t="str">
        <f>MID($Y$9,15,1)</f>
        <v/>
      </c>
      <c r="Q9" s="29" t="str">
        <f>MID($Y$9,16,1)</f>
        <v/>
      </c>
      <c r="R9" s="29" t="str">
        <f>MID($Y$9,17,1)</f>
        <v/>
      </c>
      <c r="S9" s="29" t="str">
        <f>MID($Y$9,18,1)</f>
        <v/>
      </c>
      <c r="T9" s="29" t="str">
        <f>MID($Y$9,19,1)</f>
        <v/>
      </c>
      <c r="U9" s="28" t="str">
        <f>MID($Y$9,20,1)</f>
        <v/>
      </c>
      <c r="V9" s="20"/>
      <c r="W9" s="20"/>
      <c r="X9" s="20"/>
      <c r="Y9" s="105"/>
      <c r="Z9" s="106"/>
      <c r="AA9" s="106"/>
      <c r="AB9" s="106"/>
      <c r="AC9" s="106"/>
      <c r="AD9" s="106"/>
      <c r="AE9" s="106"/>
      <c r="AF9" s="106"/>
      <c r="AG9" s="106"/>
      <c r="AH9" s="106"/>
      <c r="AI9" s="107"/>
    </row>
    <row r="10" spans="1:35" ht="19.5" customHeight="1">
      <c r="A10" s="20"/>
      <c r="B10" s="26" t="str">
        <f>MID($Y$9,21,1)</f>
        <v/>
      </c>
      <c r="C10" s="25" t="str">
        <f>MID($Y$9,22,1)</f>
        <v/>
      </c>
      <c r="D10" s="25" t="str">
        <f>MID($Y$9,23,1)</f>
        <v/>
      </c>
      <c r="E10" s="25" t="str">
        <f>MID($Y$9,24,1)</f>
        <v/>
      </c>
      <c r="F10" s="25" t="str">
        <f>MID($Y$9,25,1)</f>
        <v/>
      </c>
      <c r="G10" s="25" t="str">
        <f>MID($Y$9,26,1)</f>
        <v/>
      </c>
      <c r="H10" s="25" t="str">
        <f>MID($Y$9,27,1)</f>
        <v/>
      </c>
      <c r="I10" s="25" t="str">
        <f>MID($Y$9,28,1)</f>
        <v/>
      </c>
      <c r="J10" s="25" t="str">
        <f>MID($Y$9,29,1)</f>
        <v/>
      </c>
      <c r="K10" s="25" t="str">
        <f>MID($Y$9,30,1)</f>
        <v/>
      </c>
      <c r="L10" s="25" t="str">
        <f>MID($Y$9,31,1)</f>
        <v/>
      </c>
      <c r="M10" s="25" t="str">
        <f>MID($Y$9,32,1)</f>
        <v/>
      </c>
      <c r="N10" s="25" t="str">
        <f>MID($Y$9,33,1)</f>
        <v/>
      </c>
      <c r="O10" s="25" t="str">
        <f>MID($Y$9,34,1)</f>
        <v/>
      </c>
      <c r="P10" s="25" t="str">
        <f>MID($Y$9,35,1)</f>
        <v/>
      </c>
      <c r="Q10" s="25" t="str">
        <f>MID($Y$9,36,1)</f>
        <v/>
      </c>
      <c r="R10" s="25" t="str">
        <f>MID($Y$9,37,1)</f>
        <v/>
      </c>
      <c r="S10" s="25" t="str">
        <f>MID($Y$9,38,1)</f>
        <v/>
      </c>
      <c r="T10" s="25" t="str">
        <f>MID($Y$9,39,1)</f>
        <v/>
      </c>
      <c r="U10" s="24" t="str">
        <f>MID($Y$9,40,1)</f>
        <v/>
      </c>
      <c r="V10" s="20"/>
      <c r="W10" s="20"/>
      <c r="X10" s="20"/>
      <c r="Y10" s="108"/>
      <c r="Z10" s="109"/>
      <c r="AA10" s="109"/>
      <c r="AB10" s="109"/>
      <c r="AC10" s="109"/>
      <c r="AD10" s="109"/>
      <c r="AE10" s="109"/>
      <c r="AF10" s="109"/>
      <c r="AG10" s="109"/>
      <c r="AH10" s="109"/>
      <c r="AI10" s="110"/>
    </row>
    <row r="11" spans="1:35" ht="19.5" customHeight="1">
      <c r="A11" s="20"/>
      <c r="B11" s="26" t="str">
        <f>MID($Y$9,41,1)</f>
        <v/>
      </c>
      <c r="C11" s="25" t="str">
        <f>MID($Y$9,42,1)</f>
        <v/>
      </c>
      <c r="D11" s="25" t="str">
        <f>MID($Y$9,43,1)</f>
        <v/>
      </c>
      <c r="E11" s="25" t="str">
        <f>MID($Y$9,44,1)</f>
        <v/>
      </c>
      <c r="F11" s="25" t="str">
        <f>MID($Y$9,45,1)</f>
        <v/>
      </c>
      <c r="G11" s="25" t="str">
        <f>MID($Y$9,46,1)</f>
        <v/>
      </c>
      <c r="H11" s="25" t="str">
        <f>MID($Y$9,47,1)</f>
        <v/>
      </c>
      <c r="I11" s="25" t="str">
        <f>MID($Y$9,48,1)</f>
        <v/>
      </c>
      <c r="J11" s="25" t="str">
        <f>MID($Y$9,49,1)</f>
        <v/>
      </c>
      <c r="K11" s="25" t="str">
        <f>MID($Y$9,50,1)</f>
        <v/>
      </c>
      <c r="L11" s="25" t="str">
        <f>MID($Y$9,51,1)</f>
        <v/>
      </c>
      <c r="M11" s="25" t="str">
        <f>MID($Y$9,52,1)</f>
        <v/>
      </c>
      <c r="N11" s="25" t="str">
        <f>MID($Y$9,53,1)</f>
        <v/>
      </c>
      <c r="O11" s="25" t="str">
        <f>MID($Y$9,54,1)</f>
        <v/>
      </c>
      <c r="P11" s="25" t="str">
        <f>MID($Y$9,55,1)</f>
        <v/>
      </c>
      <c r="Q11" s="25" t="str">
        <f>MID($Y$9,56,1)</f>
        <v/>
      </c>
      <c r="R11" s="25" t="str">
        <f>MID($Y$9,57,1)</f>
        <v/>
      </c>
      <c r="S11" s="25" t="str">
        <f>MID($Y$9,58,1)</f>
        <v/>
      </c>
      <c r="T11" s="25" t="str">
        <f>MID($Y$9,59,1)</f>
        <v/>
      </c>
      <c r="U11" s="24" t="str">
        <f>MID($Y$9,60,1)</f>
        <v/>
      </c>
      <c r="V11" s="20"/>
      <c r="W11" s="20"/>
      <c r="X11" s="20"/>
      <c r="Y11" s="108"/>
      <c r="Z11" s="109"/>
      <c r="AA11" s="109"/>
      <c r="AB11" s="109"/>
      <c r="AC11" s="109"/>
      <c r="AD11" s="109"/>
      <c r="AE11" s="109"/>
      <c r="AF11" s="109"/>
      <c r="AG11" s="109"/>
      <c r="AH11" s="109"/>
      <c r="AI11" s="110"/>
    </row>
    <row r="12" spans="1:35" ht="19.5" customHeight="1">
      <c r="A12" s="20"/>
      <c r="B12" s="26" t="str">
        <f>MID($Y$9,61,1)</f>
        <v/>
      </c>
      <c r="C12" s="25" t="str">
        <f>MID($Y$9,62,1)</f>
        <v/>
      </c>
      <c r="D12" s="25" t="str">
        <f>MID($Y$9,63,1)</f>
        <v/>
      </c>
      <c r="E12" s="25" t="str">
        <f>MID($Y$9,64,1)</f>
        <v/>
      </c>
      <c r="F12" s="25" t="str">
        <f>MID($Y$9,65,1)</f>
        <v/>
      </c>
      <c r="G12" s="25" t="str">
        <f>MID($Y$9,66,1)</f>
        <v/>
      </c>
      <c r="H12" s="25" t="str">
        <f>MID($Y$9,67,1)</f>
        <v/>
      </c>
      <c r="I12" s="25" t="str">
        <f>MID($Y$9,68,1)</f>
        <v/>
      </c>
      <c r="J12" s="25" t="str">
        <f>MID($Y$9,69,1)</f>
        <v/>
      </c>
      <c r="K12" s="25" t="str">
        <f>MID($Y$9,70,1)</f>
        <v/>
      </c>
      <c r="L12" s="25" t="str">
        <f>MID($Y$9,71,1)</f>
        <v/>
      </c>
      <c r="M12" s="25" t="str">
        <f>MID($Y$9,72,1)</f>
        <v/>
      </c>
      <c r="N12" s="25" t="str">
        <f>MID($Y$9,73,1)</f>
        <v/>
      </c>
      <c r="O12" s="25" t="str">
        <f>MID($Y$9,74,1)</f>
        <v/>
      </c>
      <c r="P12" s="25" t="str">
        <f>MID($Y$9,75,1)</f>
        <v/>
      </c>
      <c r="Q12" s="25" t="str">
        <f>MID($Y$9,76,1)</f>
        <v/>
      </c>
      <c r="R12" s="25" t="str">
        <f>MID($Y$9,77,1)</f>
        <v/>
      </c>
      <c r="S12" s="25" t="str">
        <f>MID($Y$9,78,1)</f>
        <v/>
      </c>
      <c r="T12" s="25" t="str">
        <f>MID($Y$9,79,1)</f>
        <v/>
      </c>
      <c r="U12" s="24" t="str">
        <f>MID($Y$9,80,1)</f>
        <v/>
      </c>
      <c r="V12" s="20"/>
      <c r="W12" s="20"/>
      <c r="X12" s="20"/>
      <c r="Y12" s="108"/>
      <c r="Z12" s="109"/>
      <c r="AA12" s="109"/>
      <c r="AB12" s="109"/>
      <c r="AC12" s="109"/>
      <c r="AD12" s="109"/>
      <c r="AE12" s="109"/>
      <c r="AF12" s="109"/>
      <c r="AG12" s="109"/>
      <c r="AH12" s="109"/>
      <c r="AI12" s="110"/>
    </row>
    <row r="13" spans="1:35" ht="19.5" customHeight="1">
      <c r="A13" s="20"/>
      <c r="B13" s="26" t="str">
        <f>MID($Y$9,81,1)</f>
        <v/>
      </c>
      <c r="C13" s="25" t="str">
        <f>MID($Y$9,82,1)</f>
        <v/>
      </c>
      <c r="D13" s="25" t="str">
        <f>MID($Y$9,83,1)</f>
        <v/>
      </c>
      <c r="E13" s="25" t="str">
        <f>MID($Y$9,84,1)</f>
        <v/>
      </c>
      <c r="F13" s="25" t="str">
        <f>MID($Y$9,85,1)</f>
        <v/>
      </c>
      <c r="G13" s="25" t="str">
        <f>MID($Y$9,86,1)</f>
        <v/>
      </c>
      <c r="H13" s="25" t="str">
        <f>MID($Y$9,87,1)</f>
        <v/>
      </c>
      <c r="I13" s="25" t="str">
        <f>MID($Y$9,88,1)</f>
        <v/>
      </c>
      <c r="J13" s="25" t="str">
        <f>MID($Y$9,89,1)</f>
        <v/>
      </c>
      <c r="K13" s="25" t="str">
        <f>MID($Y$9,90,1)</f>
        <v/>
      </c>
      <c r="L13" s="25" t="str">
        <f>MID($Y$9,91,1)</f>
        <v/>
      </c>
      <c r="M13" s="25" t="str">
        <f>MID($Y$9,92,1)</f>
        <v/>
      </c>
      <c r="N13" s="25" t="str">
        <f>MID($Y$9,93,1)</f>
        <v/>
      </c>
      <c r="O13" s="25" t="str">
        <f>MID($Y$9,94,1)</f>
        <v/>
      </c>
      <c r="P13" s="25" t="str">
        <f>MID($Y$9,95,1)</f>
        <v/>
      </c>
      <c r="Q13" s="25" t="str">
        <f>MID($Y$9,96,1)</f>
        <v/>
      </c>
      <c r="R13" s="25" t="str">
        <f>MID($Y$9,97,1)</f>
        <v/>
      </c>
      <c r="S13" s="25" t="str">
        <f>MID($Y$9,98,1)</f>
        <v/>
      </c>
      <c r="T13" s="25" t="str">
        <f>MID($Y$9,99,1)</f>
        <v/>
      </c>
      <c r="U13" s="24" t="str">
        <f>MID($Y$9,100,1)</f>
        <v/>
      </c>
      <c r="V13" s="20"/>
      <c r="W13" s="20"/>
      <c r="X13" s="20"/>
      <c r="Y13" s="108"/>
      <c r="Z13" s="109"/>
      <c r="AA13" s="109"/>
      <c r="AB13" s="109"/>
      <c r="AC13" s="109"/>
      <c r="AD13" s="109"/>
      <c r="AE13" s="109"/>
      <c r="AF13" s="109"/>
      <c r="AG13" s="109"/>
      <c r="AH13" s="109"/>
      <c r="AI13" s="110"/>
    </row>
    <row r="14" spans="1:35" ht="19.5" customHeight="1">
      <c r="A14" s="20"/>
      <c r="B14" s="26" t="str">
        <f>MID($Y$9,101,1)</f>
        <v/>
      </c>
      <c r="C14" s="25" t="str">
        <f>MID($Y$9,102,1)</f>
        <v/>
      </c>
      <c r="D14" s="25" t="str">
        <f>MID($Y$9,103,1)</f>
        <v/>
      </c>
      <c r="E14" s="25" t="str">
        <f>MID($Y$9,104,1)</f>
        <v/>
      </c>
      <c r="F14" s="25" t="str">
        <f>MID($Y$9,105,1)</f>
        <v/>
      </c>
      <c r="G14" s="25" t="str">
        <f>MID($Y$9,106,1)</f>
        <v/>
      </c>
      <c r="H14" s="25" t="str">
        <f>MID($Y$9,107,1)</f>
        <v/>
      </c>
      <c r="I14" s="25" t="str">
        <f>MID($Y$9,108,1)</f>
        <v/>
      </c>
      <c r="J14" s="25" t="str">
        <f>MID($Y$9,109,1)</f>
        <v/>
      </c>
      <c r="K14" s="25" t="str">
        <f>MID($Y$9,110,1)</f>
        <v/>
      </c>
      <c r="L14" s="25" t="str">
        <f>MID($Y$9,111,1)</f>
        <v/>
      </c>
      <c r="M14" s="25" t="str">
        <f>MID($Y$9,112,1)</f>
        <v/>
      </c>
      <c r="N14" s="25" t="str">
        <f>MID($Y$9,113,1)</f>
        <v/>
      </c>
      <c r="O14" s="25" t="str">
        <f>MID($Y$9,114,1)</f>
        <v/>
      </c>
      <c r="P14" s="25" t="str">
        <f>MID($Y$9,115,1)</f>
        <v/>
      </c>
      <c r="Q14" s="25" t="str">
        <f>MID($Y$9,116,1)</f>
        <v/>
      </c>
      <c r="R14" s="25" t="str">
        <f>MID($Y$9,117,1)</f>
        <v/>
      </c>
      <c r="S14" s="25" t="str">
        <f>MID($Y$9,118,1)</f>
        <v/>
      </c>
      <c r="T14" s="25" t="str">
        <f>MID($Y$9,119,1)</f>
        <v/>
      </c>
      <c r="U14" s="24" t="str">
        <f>MID($Y$9,120,1)</f>
        <v/>
      </c>
      <c r="V14" s="27"/>
      <c r="W14" s="20"/>
      <c r="X14" s="20"/>
      <c r="Y14" s="108"/>
      <c r="Z14" s="109"/>
      <c r="AA14" s="109"/>
      <c r="AB14" s="109"/>
      <c r="AC14" s="109"/>
      <c r="AD14" s="109"/>
      <c r="AE14" s="109"/>
      <c r="AF14" s="109"/>
      <c r="AG14" s="109"/>
      <c r="AH14" s="109"/>
      <c r="AI14" s="110"/>
    </row>
    <row r="15" spans="1:35" ht="19.5" customHeight="1">
      <c r="A15" s="20"/>
      <c r="B15" s="26" t="str">
        <f>MID($Y$9,121,1)</f>
        <v/>
      </c>
      <c r="C15" s="25" t="str">
        <f>MID($Y$9,122,1)</f>
        <v/>
      </c>
      <c r="D15" s="25" t="str">
        <f>MID($Y$9,123,1)</f>
        <v/>
      </c>
      <c r="E15" s="25" t="str">
        <f>MID($Y$9,124,1)</f>
        <v/>
      </c>
      <c r="F15" s="25" t="str">
        <f>MID($Y$9,125,1)</f>
        <v/>
      </c>
      <c r="G15" s="25" t="str">
        <f>MID($Y$9,126,1)</f>
        <v/>
      </c>
      <c r="H15" s="25" t="str">
        <f>MID($Y$9,127,1)</f>
        <v/>
      </c>
      <c r="I15" s="25" t="str">
        <f>MID($Y$9,128,1)</f>
        <v/>
      </c>
      <c r="J15" s="25" t="str">
        <f>MID($Y$9,129,1)</f>
        <v/>
      </c>
      <c r="K15" s="25" t="str">
        <f>MID($Y$9,130,1)</f>
        <v/>
      </c>
      <c r="L15" s="25" t="str">
        <f>MID($Y$9,131,1)</f>
        <v/>
      </c>
      <c r="M15" s="25" t="str">
        <f>MID($Y$9,132,1)</f>
        <v/>
      </c>
      <c r="N15" s="25" t="str">
        <f>MID($Y$9,133,1)</f>
        <v/>
      </c>
      <c r="O15" s="25" t="str">
        <f>MID($Y$9,134,1)</f>
        <v/>
      </c>
      <c r="P15" s="25" t="str">
        <f>MID($Y$9,135,1)</f>
        <v/>
      </c>
      <c r="Q15" s="25" t="str">
        <f>MID($Y$9,136,1)</f>
        <v/>
      </c>
      <c r="R15" s="25" t="str">
        <f>MID($Y$9,137,1)</f>
        <v/>
      </c>
      <c r="S15" s="25" t="str">
        <f>MID($Y$9,138,1)</f>
        <v/>
      </c>
      <c r="T15" s="25" t="str">
        <f>MID($Y$9,139,1)</f>
        <v/>
      </c>
      <c r="U15" s="24" t="str">
        <f>MID($Y$9,140,1)</f>
        <v/>
      </c>
      <c r="V15" s="20"/>
      <c r="W15" s="20"/>
      <c r="X15" s="20"/>
      <c r="Y15" s="108"/>
      <c r="Z15" s="109"/>
      <c r="AA15" s="109"/>
      <c r="AB15" s="109"/>
      <c r="AC15" s="109"/>
      <c r="AD15" s="109"/>
      <c r="AE15" s="109"/>
      <c r="AF15" s="109"/>
      <c r="AG15" s="109"/>
      <c r="AH15" s="109"/>
      <c r="AI15" s="110"/>
    </row>
    <row r="16" spans="1:35" ht="19.5" customHeight="1" thickBot="1">
      <c r="A16" s="20"/>
      <c r="B16" s="23" t="str">
        <f>MID($Y$9,141,1)</f>
        <v/>
      </c>
      <c r="C16" s="22" t="str">
        <f>MID($Y$9,142,1)</f>
        <v/>
      </c>
      <c r="D16" s="22" t="str">
        <f>MID($Y$9,143,1)</f>
        <v/>
      </c>
      <c r="E16" s="22" t="str">
        <f>MID($Y$9,144,1)</f>
        <v/>
      </c>
      <c r="F16" s="22" t="str">
        <f>MID($Y$9,145,1)</f>
        <v/>
      </c>
      <c r="G16" s="22" t="str">
        <f>MID($Y$9,146,1)</f>
        <v/>
      </c>
      <c r="H16" s="22" t="str">
        <f>MID($Y$9,147,1)</f>
        <v/>
      </c>
      <c r="I16" s="22" t="str">
        <f>MID($Y$9,148,1)</f>
        <v/>
      </c>
      <c r="J16" s="22" t="str">
        <f>MID($Y$9,149,1)</f>
        <v/>
      </c>
      <c r="K16" s="22" t="str">
        <f>MID($Y$9,150,1)</f>
        <v/>
      </c>
      <c r="L16" s="22" t="str">
        <f>MID($Y$9,151,1)</f>
        <v/>
      </c>
      <c r="M16" s="22" t="str">
        <f>MID($Y$9,152,1)</f>
        <v/>
      </c>
      <c r="N16" s="22" t="str">
        <f>MID($Y$9,153,1)</f>
        <v/>
      </c>
      <c r="O16" s="22" t="str">
        <f>MID($Y$9,154,1)</f>
        <v/>
      </c>
      <c r="P16" s="22" t="str">
        <f>MID($Y$9,155,1)</f>
        <v/>
      </c>
      <c r="Q16" s="22" t="str">
        <f>MID($Y$9,156,1)</f>
        <v/>
      </c>
      <c r="R16" s="22" t="str">
        <f>MID($Y$9,157,1)</f>
        <v/>
      </c>
      <c r="S16" s="22" t="str">
        <f>MID($Y$9,158,1)</f>
        <v/>
      </c>
      <c r="T16" s="22" t="str">
        <f>MID($Y$9,159,1)</f>
        <v/>
      </c>
      <c r="U16" s="21" t="str">
        <f>MID($Y$9,160,1)</f>
        <v/>
      </c>
      <c r="V16" s="20"/>
      <c r="W16" s="20"/>
      <c r="X16" s="20"/>
      <c r="Y16" s="111"/>
      <c r="Z16" s="112"/>
      <c r="AA16" s="112"/>
      <c r="AB16" s="112"/>
      <c r="AC16" s="112"/>
      <c r="AD16" s="112"/>
      <c r="AE16" s="112"/>
      <c r="AF16" s="112"/>
      <c r="AG16" s="112"/>
      <c r="AH16" s="112"/>
      <c r="AI16" s="113"/>
    </row>
    <row r="17" spans="1:35" ht="19.5" customHeight="1" thickTop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16"/>
      <c r="AA17" s="16"/>
      <c r="AB17" s="16"/>
      <c r="AC17" s="16"/>
      <c r="AD17" s="16"/>
      <c r="AE17" s="16"/>
      <c r="AF17" s="16"/>
      <c r="AG17" s="16"/>
      <c r="AH17" s="16"/>
      <c r="AI17" s="16"/>
    </row>
    <row r="18" spans="1:35" s="11" customFormat="1" ht="19.5" customHeight="1">
      <c r="A18" s="93" t="s">
        <v>13</v>
      </c>
      <c r="B18" s="94"/>
      <c r="C18" s="128"/>
      <c r="D18" s="129"/>
      <c r="E18" s="129"/>
      <c r="F18" s="129"/>
      <c r="G18" s="130"/>
      <c r="H18" s="128" t="s">
        <v>12</v>
      </c>
      <c r="I18" s="129"/>
      <c r="J18" s="128"/>
      <c r="K18" s="129"/>
      <c r="L18" s="129"/>
      <c r="M18" s="129"/>
      <c r="N18" s="130"/>
      <c r="O18" s="131" t="s">
        <v>11</v>
      </c>
      <c r="P18" s="132"/>
      <c r="Q18" s="132"/>
      <c r="R18" s="132"/>
      <c r="S18" s="132"/>
      <c r="T18" s="132"/>
      <c r="U18" s="132"/>
      <c r="V18" s="132"/>
      <c r="W18" s="133"/>
      <c r="X18" s="12"/>
      <c r="Y18" s="12"/>
      <c r="Z18" s="16"/>
      <c r="AA18" s="16"/>
      <c r="AB18" s="16"/>
      <c r="AC18" s="16"/>
      <c r="AD18" s="16"/>
      <c r="AE18" s="16"/>
      <c r="AF18" s="16"/>
      <c r="AG18" s="16"/>
      <c r="AH18" s="16"/>
      <c r="AI18" s="16"/>
    </row>
    <row r="19" spans="1:35" s="11" customFormat="1" ht="19.5" customHeight="1">
      <c r="A19" s="137" t="s">
        <v>10</v>
      </c>
      <c r="B19" s="138"/>
      <c r="C19" s="138"/>
      <c r="D19" s="138"/>
      <c r="E19" s="138" t="s">
        <v>9</v>
      </c>
      <c r="F19" s="138"/>
      <c r="G19" s="139"/>
      <c r="H19" s="140" t="s">
        <v>10</v>
      </c>
      <c r="I19" s="141"/>
      <c r="J19" s="141"/>
      <c r="K19" s="141"/>
      <c r="L19" s="141" t="s">
        <v>9</v>
      </c>
      <c r="M19" s="141"/>
      <c r="N19" s="142"/>
      <c r="O19" s="134"/>
      <c r="P19" s="135"/>
      <c r="Q19" s="135"/>
      <c r="R19" s="135"/>
      <c r="S19" s="135"/>
      <c r="T19" s="135"/>
      <c r="U19" s="135"/>
      <c r="V19" s="135"/>
      <c r="W19" s="136"/>
      <c r="X19" s="12"/>
      <c r="Y19" s="12"/>
      <c r="Z19" s="16"/>
      <c r="AA19" s="16"/>
      <c r="AB19" s="16"/>
      <c r="AC19" s="16"/>
      <c r="AD19" s="16"/>
      <c r="AE19" s="16"/>
      <c r="AF19" s="16"/>
      <c r="AG19" s="16"/>
      <c r="AH19" s="16"/>
      <c r="AI19" s="16"/>
    </row>
    <row r="20" spans="1:35" s="11" customFormat="1" ht="19.5" customHeight="1">
      <c r="A20" s="120"/>
      <c r="B20" s="121"/>
      <c r="C20" s="121"/>
      <c r="D20" s="121"/>
      <c r="E20" s="122"/>
      <c r="F20" s="122"/>
      <c r="G20" s="18" t="s">
        <v>8</v>
      </c>
      <c r="H20" s="123"/>
      <c r="I20" s="124"/>
      <c r="J20" s="124"/>
      <c r="K20" s="124"/>
      <c r="L20" s="125"/>
      <c r="M20" s="125"/>
      <c r="N20" s="17" t="s">
        <v>8</v>
      </c>
      <c r="O20" s="84"/>
      <c r="P20" s="85"/>
      <c r="Q20" s="85"/>
      <c r="R20" s="85"/>
      <c r="S20" s="85"/>
      <c r="T20" s="85"/>
      <c r="U20" s="85"/>
      <c r="V20" s="85"/>
      <c r="W20" s="86"/>
      <c r="X20" s="12"/>
      <c r="Y20" s="12"/>
      <c r="Z20" s="16"/>
      <c r="AA20" s="16"/>
      <c r="AB20" s="16"/>
      <c r="AC20" s="16"/>
      <c r="AD20" s="16"/>
      <c r="AE20" s="16"/>
      <c r="AF20" s="16"/>
      <c r="AG20" s="16"/>
      <c r="AH20" s="16"/>
      <c r="AI20" s="16"/>
    </row>
    <row r="21" spans="1:35" s="11" customFormat="1" ht="19.5" customHeight="1">
      <c r="A21" s="99"/>
      <c r="B21" s="100"/>
      <c r="C21" s="100"/>
      <c r="D21" s="100"/>
      <c r="E21" s="101"/>
      <c r="F21" s="101"/>
      <c r="G21" s="15" t="s">
        <v>8</v>
      </c>
      <c r="H21" s="81"/>
      <c r="I21" s="82"/>
      <c r="J21" s="82"/>
      <c r="K21" s="82"/>
      <c r="L21" s="83"/>
      <c r="M21" s="83"/>
      <c r="N21" s="13" t="s">
        <v>8</v>
      </c>
      <c r="O21" s="84"/>
      <c r="P21" s="85"/>
      <c r="Q21" s="85"/>
      <c r="R21" s="85"/>
      <c r="S21" s="85"/>
      <c r="T21" s="85"/>
      <c r="U21" s="85"/>
      <c r="V21" s="85"/>
      <c r="W21" s="86"/>
      <c r="X21" s="12"/>
      <c r="Y21" s="12"/>
      <c r="Z21" s="16"/>
      <c r="AA21" s="16"/>
      <c r="AB21" s="16"/>
      <c r="AC21" s="16"/>
      <c r="AD21" s="16"/>
      <c r="AE21" s="16"/>
      <c r="AF21" s="16"/>
      <c r="AG21" s="16"/>
      <c r="AH21" s="16"/>
      <c r="AI21" s="16"/>
    </row>
    <row r="22" spans="1:35" s="11" customFormat="1" ht="19.5" customHeight="1">
      <c r="A22" s="99"/>
      <c r="B22" s="100"/>
      <c r="C22" s="100"/>
      <c r="D22" s="100"/>
      <c r="E22" s="101"/>
      <c r="F22" s="101"/>
      <c r="G22" s="15" t="s">
        <v>8</v>
      </c>
      <c r="H22" s="81"/>
      <c r="I22" s="82"/>
      <c r="J22" s="82"/>
      <c r="K22" s="82"/>
      <c r="L22" s="83"/>
      <c r="M22" s="83"/>
      <c r="N22" s="13" t="s">
        <v>8</v>
      </c>
      <c r="O22" s="84"/>
      <c r="P22" s="85"/>
      <c r="Q22" s="85"/>
      <c r="R22" s="85"/>
      <c r="S22" s="85"/>
      <c r="T22" s="85"/>
      <c r="U22" s="85"/>
      <c r="V22" s="85"/>
      <c r="W22" s="86"/>
      <c r="X22" s="12"/>
      <c r="Y22" s="12"/>
      <c r="Z22" s="16"/>
      <c r="AA22" s="16"/>
      <c r="AB22" s="16"/>
      <c r="AC22" s="16"/>
      <c r="AD22" s="16"/>
      <c r="AE22" s="16"/>
      <c r="AF22" s="16"/>
      <c r="AG22" s="16"/>
      <c r="AH22" s="16"/>
      <c r="AI22" s="16"/>
    </row>
    <row r="23" spans="1:35" s="11" customFormat="1" ht="19.5" customHeight="1">
      <c r="A23" s="99"/>
      <c r="B23" s="100"/>
      <c r="C23" s="100"/>
      <c r="D23" s="100"/>
      <c r="E23" s="101"/>
      <c r="F23" s="101"/>
      <c r="G23" s="15" t="s">
        <v>8</v>
      </c>
      <c r="H23" s="81"/>
      <c r="I23" s="82"/>
      <c r="J23" s="82"/>
      <c r="K23" s="82"/>
      <c r="L23" s="83"/>
      <c r="M23" s="83"/>
      <c r="N23" s="13" t="s">
        <v>8</v>
      </c>
      <c r="O23" s="84"/>
      <c r="P23" s="85"/>
      <c r="Q23" s="85"/>
      <c r="R23" s="85"/>
      <c r="S23" s="85"/>
      <c r="T23" s="85"/>
      <c r="U23" s="85"/>
      <c r="V23" s="85"/>
      <c r="W23" s="86"/>
      <c r="X23" s="12"/>
      <c r="Y23" s="12"/>
      <c r="Z23" s="16"/>
      <c r="AA23" s="16"/>
      <c r="AB23" s="16"/>
      <c r="AC23" s="16"/>
      <c r="AD23" s="16"/>
      <c r="AE23" s="16"/>
      <c r="AF23" s="16"/>
      <c r="AG23" s="16"/>
      <c r="AH23" s="16"/>
      <c r="AI23" s="16"/>
    </row>
    <row r="24" spans="1:35" s="11" customFormat="1" ht="19.5" customHeight="1">
      <c r="A24" s="84"/>
      <c r="B24" s="85"/>
      <c r="C24" s="85"/>
      <c r="D24" s="102"/>
      <c r="E24" s="103"/>
      <c r="F24" s="104"/>
      <c r="G24" s="15" t="s">
        <v>8</v>
      </c>
      <c r="H24" s="81"/>
      <c r="I24" s="82"/>
      <c r="J24" s="82"/>
      <c r="K24" s="82"/>
      <c r="L24" s="83"/>
      <c r="M24" s="83"/>
      <c r="N24" s="13" t="s">
        <v>8</v>
      </c>
      <c r="O24" s="84"/>
      <c r="P24" s="85"/>
      <c r="Q24" s="85"/>
      <c r="R24" s="85"/>
      <c r="S24" s="85"/>
      <c r="T24" s="85"/>
      <c r="U24" s="85"/>
      <c r="V24" s="85"/>
      <c r="W24" s="86"/>
      <c r="X24" s="12"/>
      <c r="Y24" s="12"/>
      <c r="Z24" s="16"/>
      <c r="AA24" s="16"/>
      <c r="AB24" s="16"/>
      <c r="AC24" s="16"/>
      <c r="AD24" s="16"/>
      <c r="AE24" s="16"/>
      <c r="AF24" s="16"/>
      <c r="AG24" s="16"/>
      <c r="AH24" s="16"/>
      <c r="AI24" s="16"/>
    </row>
    <row r="25" spans="1:35" s="11" customFormat="1" ht="19.5" customHeight="1">
      <c r="A25" s="84"/>
      <c r="B25" s="85"/>
      <c r="C25" s="85"/>
      <c r="D25" s="102"/>
      <c r="E25" s="103"/>
      <c r="F25" s="104"/>
      <c r="G25" s="15" t="s">
        <v>8</v>
      </c>
      <c r="H25" s="81"/>
      <c r="I25" s="82"/>
      <c r="J25" s="82"/>
      <c r="K25" s="82"/>
      <c r="L25" s="83"/>
      <c r="M25" s="83"/>
      <c r="N25" s="13" t="s">
        <v>8</v>
      </c>
      <c r="O25" s="84"/>
      <c r="P25" s="85"/>
      <c r="Q25" s="85"/>
      <c r="R25" s="85"/>
      <c r="S25" s="85"/>
      <c r="T25" s="85"/>
      <c r="U25" s="85"/>
      <c r="V25" s="85"/>
      <c r="W25" s="86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s="11" customFormat="1" ht="19.5" customHeight="1">
      <c r="A26" s="99"/>
      <c r="B26" s="100"/>
      <c r="C26" s="100"/>
      <c r="D26" s="100"/>
      <c r="E26" s="101"/>
      <c r="F26" s="101"/>
      <c r="G26" s="15" t="s">
        <v>8</v>
      </c>
      <c r="H26" s="81"/>
      <c r="I26" s="82"/>
      <c r="J26" s="82"/>
      <c r="K26" s="82"/>
      <c r="L26" s="83"/>
      <c r="M26" s="83"/>
      <c r="N26" s="13" t="s">
        <v>8</v>
      </c>
      <c r="O26" s="84"/>
      <c r="P26" s="85"/>
      <c r="Q26" s="85"/>
      <c r="R26" s="85"/>
      <c r="S26" s="85"/>
      <c r="T26" s="85"/>
      <c r="U26" s="85"/>
      <c r="V26" s="85"/>
      <c r="W26" s="86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s="11" customFormat="1" ht="19.5" customHeight="1">
      <c r="A27" s="99"/>
      <c r="B27" s="100"/>
      <c r="C27" s="100"/>
      <c r="D27" s="100"/>
      <c r="E27" s="101"/>
      <c r="F27" s="101"/>
      <c r="G27" s="15" t="s">
        <v>8</v>
      </c>
      <c r="H27" s="81"/>
      <c r="I27" s="82"/>
      <c r="J27" s="82"/>
      <c r="K27" s="82"/>
      <c r="L27" s="83"/>
      <c r="M27" s="83"/>
      <c r="N27" s="13" t="s">
        <v>8</v>
      </c>
      <c r="O27" s="84"/>
      <c r="P27" s="85"/>
      <c r="Q27" s="85"/>
      <c r="R27" s="85"/>
      <c r="S27" s="85"/>
      <c r="T27" s="85"/>
      <c r="U27" s="85"/>
      <c r="V27" s="85"/>
      <c r="W27" s="86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s="11" customFormat="1" ht="19.5" customHeight="1">
      <c r="A28" s="99"/>
      <c r="B28" s="100"/>
      <c r="C28" s="100"/>
      <c r="D28" s="100"/>
      <c r="E28" s="101"/>
      <c r="F28" s="101"/>
      <c r="G28" s="15" t="s">
        <v>8</v>
      </c>
      <c r="H28" s="81"/>
      <c r="I28" s="82"/>
      <c r="J28" s="82"/>
      <c r="K28" s="82"/>
      <c r="L28" s="83"/>
      <c r="M28" s="83"/>
      <c r="N28" s="13" t="s">
        <v>8</v>
      </c>
      <c r="O28" s="84"/>
      <c r="P28" s="85"/>
      <c r="Q28" s="85"/>
      <c r="R28" s="85"/>
      <c r="S28" s="85"/>
      <c r="T28" s="85"/>
      <c r="U28" s="85"/>
      <c r="V28" s="85"/>
      <c r="W28" s="86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 s="11" customFormat="1" ht="19.5" customHeight="1">
      <c r="A29" s="99"/>
      <c r="B29" s="100"/>
      <c r="C29" s="100"/>
      <c r="D29" s="100"/>
      <c r="E29" s="101"/>
      <c r="F29" s="101"/>
      <c r="G29" s="15" t="s">
        <v>8</v>
      </c>
      <c r="H29" s="81"/>
      <c r="I29" s="82"/>
      <c r="J29" s="82"/>
      <c r="K29" s="82"/>
      <c r="L29" s="83"/>
      <c r="M29" s="83"/>
      <c r="N29" s="13" t="s">
        <v>8</v>
      </c>
      <c r="O29" s="84"/>
      <c r="P29" s="85"/>
      <c r="Q29" s="85"/>
      <c r="R29" s="85"/>
      <c r="S29" s="85"/>
      <c r="T29" s="85"/>
      <c r="U29" s="85"/>
      <c r="V29" s="85"/>
      <c r="W29" s="86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5" s="11" customFormat="1" ht="19.5" customHeight="1">
      <c r="A30" s="99"/>
      <c r="B30" s="100"/>
      <c r="C30" s="100"/>
      <c r="D30" s="100"/>
      <c r="E30" s="101"/>
      <c r="F30" s="101"/>
      <c r="G30" s="15" t="s">
        <v>8</v>
      </c>
      <c r="H30" s="81"/>
      <c r="I30" s="82"/>
      <c r="J30" s="82"/>
      <c r="K30" s="82"/>
      <c r="L30" s="83"/>
      <c r="M30" s="83"/>
      <c r="N30" s="13" t="s">
        <v>8</v>
      </c>
      <c r="O30" s="84"/>
      <c r="P30" s="85"/>
      <c r="Q30" s="85"/>
      <c r="R30" s="85"/>
      <c r="S30" s="85"/>
      <c r="T30" s="85"/>
      <c r="U30" s="85"/>
      <c r="V30" s="85"/>
      <c r="W30" s="86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s="11" customFormat="1" ht="19.5" customHeight="1">
      <c r="A31" s="99"/>
      <c r="B31" s="100"/>
      <c r="C31" s="100"/>
      <c r="D31" s="100"/>
      <c r="E31" s="101"/>
      <c r="F31" s="101"/>
      <c r="G31" s="15" t="s">
        <v>8</v>
      </c>
      <c r="H31" s="81"/>
      <c r="I31" s="82"/>
      <c r="J31" s="82"/>
      <c r="K31" s="82"/>
      <c r="L31" s="83"/>
      <c r="M31" s="83"/>
      <c r="N31" s="13" t="s">
        <v>8</v>
      </c>
      <c r="O31" s="84"/>
      <c r="P31" s="85"/>
      <c r="Q31" s="85"/>
      <c r="R31" s="85"/>
      <c r="S31" s="85"/>
      <c r="T31" s="85"/>
      <c r="U31" s="85"/>
      <c r="V31" s="85"/>
      <c r="W31" s="86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s="11" customFormat="1" ht="19.5" customHeight="1">
      <c r="A32" s="99"/>
      <c r="B32" s="100"/>
      <c r="C32" s="100"/>
      <c r="D32" s="100"/>
      <c r="E32" s="101"/>
      <c r="F32" s="101"/>
      <c r="G32" s="15" t="s">
        <v>8</v>
      </c>
      <c r="H32" s="81"/>
      <c r="I32" s="82"/>
      <c r="J32" s="82"/>
      <c r="K32" s="82"/>
      <c r="L32" s="83"/>
      <c r="M32" s="83"/>
      <c r="N32" s="13" t="s">
        <v>8</v>
      </c>
      <c r="O32" s="84"/>
      <c r="P32" s="85"/>
      <c r="Q32" s="85"/>
      <c r="R32" s="85"/>
      <c r="S32" s="85"/>
      <c r="T32" s="85"/>
      <c r="U32" s="85"/>
      <c r="V32" s="85"/>
      <c r="W32" s="86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 s="11" customFormat="1" ht="19.5" customHeight="1">
      <c r="A33" s="99"/>
      <c r="B33" s="100"/>
      <c r="C33" s="100"/>
      <c r="D33" s="100"/>
      <c r="E33" s="101"/>
      <c r="F33" s="101"/>
      <c r="G33" s="15" t="s">
        <v>8</v>
      </c>
      <c r="H33" s="81"/>
      <c r="I33" s="82"/>
      <c r="J33" s="82"/>
      <c r="K33" s="82"/>
      <c r="L33" s="83"/>
      <c r="M33" s="83"/>
      <c r="N33" s="13" t="s">
        <v>8</v>
      </c>
      <c r="O33" s="84"/>
      <c r="P33" s="85"/>
      <c r="Q33" s="85"/>
      <c r="R33" s="85"/>
      <c r="S33" s="85"/>
      <c r="T33" s="85"/>
      <c r="U33" s="85"/>
      <c r="V33" s="85"/>
      <c r="W33" s="86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s="11" customFormat="1" ht="19.5" customHeight="1">
      <c r="A34" s="99"/>
      <c r="B34" s="100"/>
      <c r="C34" s="100"/>
      <c r="D34" s="100"/>
      <c r="E34" s="101"/>
      <c r="F34" s="101"/>
      <c r="G34" s="15" t="s">
        <v>8</v>
      </c>
      <c r="H34" s="81"/>
      <c r="I34" s="82"/>
      <c r="J34" s="82"/>
      <c r="K34" s="82"/>
      <c r="L34" s="83"/>
      <c r="M34" s="83"/>
      <c r="N34" s="13" t="s">
        <v>8</v>
      </c>
      <c r="O34" s="84"/>
      <c r="P34" s="85"/>
      <c r="Q34" s="85"/>
      <c r="R34" s="85"/>
      <c r="S34" s="85"/>
      <c r="T34" s="85"/>
      <c r="U34" s="85"/>
      <c r="V34" s="85"/>
      <c r="W34" s="86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:35" s="11" customFormat="1" ht="19.5" customHeight="1">
      <c r="A35" s="78"/>
      <c r="B35" s="79"/>
      <c r="C35" s="79"/>
      <c r="D35" s="79"/>
      <c r="E35" s="80"/>
      <c r="F35" s="80"/>
      <c r="G35" s="14" t="s">
        <v>8</v>
      </c>
      <c r="H35" s="81"/>
      <c r="I35" s="82"/>
      <c r="J35" s="82"/>
      <c r="K35" s="82"/>
      <c r="L35" s="83"/>
      <c r="M35" s="83"/>
      <c r="N35" s="13" t="s">
        <v>8</v>
      </c>
      <c r="O35" s="84"/>
      <c r="P35" s="85"/>
      <c r="Q35" s="85"/>
      <c r="R35" s="85"/>
      <c r="S35" s="85"/>
      <c r="T35" s="85"/>
      <c r="U35" s="85"/>
      <c r="V35" s="85"/>
      <c r="W35" s="86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35" s="11" customFormat="1" ht="19.5" customHeight="1">
      <c r="A36" s="93" t="s">
        <v>7</v>
      </c>
      <c r="B36" s="94"/>
      <c r="C36" s="94"/>
      <c r="D36" s="94"/>
      <c r="E36" s="94"/>
      <c r="F36" s="94"/>
      <c r="G36" s="95"/>
      <c r="H36" s="93" t="s">
        <v>7</v>
      </c>
      <c r="I36" s="94"/>
      <c r="J36" s="94"/>
      <c r="K36" s="94"/>
      <c r="L36" s="94"/>
      <c r="M36" s="94"/>
      <c r="N36" s="95"/>
      <c r="O36" s="84"/>
      <c r="P36" s="85"/>
      <c r="Q36" s="85"/>
      <c r="R36" s="85"/>
      <c r="S36" s="85"/>
      <c r="T36" s="85"/>
      <c r="U36" s="85"/>
      <c r="V36" s="85"/>
      <c r="W36" s="86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:35" s="11" customFormat="1" ht="19.5" customHeight="1">
      <c r="A37" s="96"/>
      <c r="B37" s="97"/>
      <c r="C37" s="97"/>
      <c r="D37" s="97"/>
      <c r="E37" s="97"/>
      <c r="F37" s="97"/>
      <c r="G37" s="98"/>
      <c r="H37" s="96"/>
      <c r="I37" s="97"/>
      <c r="J37" s="97"/>
      <c r="K37" s="97"/>
      <c r="L37" s="97"/>
      <c r="M37" s="97"/>
      <c r="N37" s="98"/>
      <c r="O37" s="84"/>
      <c r="P37" s="85"/>
      <c r="Q37" s="85"/>
      <c r="R37" s="85"/>
      <c r="S37" s="85"/>
      <c r="T37" s="85"/>
      <c r="U37" s="85"/>
      <c r="V37" s="85"/>
      <c r="W37" s="86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35" s="11" customFormat="1" ht="19.5" customHeight="1">
      <c r="A38" s="87"/>
      <c r="B38" s="88"/>
      <c r="C38" s="88"/>
      <c r="D38" s="88"/>
      <c r="E38" s="88"/>
      <c r="F38" s="88"/>
      <c r="G38" s="89"/>
      <c r="H38" s="87"/>
      <c r="I38" s="88"/>
      <c r="J38" s="88"/>
      <c r="K38" s="88"/>
      <c r="L38" s="88"/>
      <c r="M38" s="88"/>
      <c r="N38" s="89"/>
      <c r="O38" s="90"/>
      <c r="P38" s="91"/>
      <c r="Q38" s="91"/>
      <c r="R38" s="91"/>
      <c r="S38" s="91"/>
      <c r="T38" s="91"/>
      <c r="U38" s="91"/>
      <c r="V38" s="91"/>
      <c r="W38" s="9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</row>
    <row r="39" spans="1:35" ht="19.5" customHeight="1" thickBo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</row>
    <row r="40" spans="1:35" s="1" customFormat="1" ht="24.75" customHeight="1">
      <c r="A40" s="57" t="s">
        <v>37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</row>
    <row r="41" spans="1:35" s="2" customFormat="1" ht="47.25" customHeight="1">
      <c r="A41" s="126" t="s">
        <v>6</v>
      </c>
      <c r="B41" s="126"/>
      <c r="C41" s="126"/>
      <c r="D41" s="127"/>
      <c r="E41" s="127"/>
      <c r="F41" s="127"/>
      <c r="G41" s="127"/>
      <c r="H41" s="127"/>
      <c r="I41" s="127"/>
      <c r="J41" s="127"/>
      <c r="K41" s="3"/>
    </row>
  </sheetData>
  <mergeCells count="107">
    <mergeCell ref="A41:C41"/>
    <mergeCell ref="D41:J41"/>
    <mergeCell ref="A18:B18"/>
    <mergeCell ref="C18:G18"/>
    <mergeCell ref="H18:I18"/>
    <mergeCell ref="J18:N18"/>
    <mergeCell ref="O18:W19"/>
    <mergeCell ref="A19:D19"/>
    <mergeCell ref="E19:G19"/>
    <mergeCell ref="H19:K19"/>
    <mergeCell ref="L19:N19"/>
    <mergeCell ref="Y9:AI16"/>
    <mergeCell ref="A1:W1"/>
    <mergeCell ref="A3:C3"/>
    <mergeCell ref="D3:W3"/>
    <mergeCell ref="T4:V4"/>
    <mergeCell ref="T5:V5"/>
    <mergeCell ref="T6:V6"/>
    <mergeCell ref="A20:D20"/>
    <mergeCell ref="E20:F20"/>
    <mergeCell ref="H20:K20"/>
    <mergeCell ref="L20:M20"/>
    <mergeCell ref="O20:W20"/>
    <mergeCell ref="A21:D21"/>
    <mergeCell ref="E21:F21"/>
    <mergeCell ref="H21:K21"/>
    <mergeCell ref="L21:M21"/>
    <mergeCell ref="O21:W21"/>
    <mergeCell ref="A22:D22"/>
    <mergeCell ref="E22:F22"/>
    <mergeCell ref="H22:K22"/>
    <mergeCell ref="L22:M22"/>
    <mergeCell ref="O22:W22"/>
    <mergeCell ref="A23:D23"/>
    <mergeCell ref="E23:F23"/>
    <mergeCell ref="H23:K23"/>
    <mergeCell ref="L23:M23"/>
    <mergeCell ref="O23:W23"/>
    <mergeCell ref="A24:D24"/>
    <mergeCell ref="E24:F24"/>
    <mergeCell ref="H24:K24"/>
    <mergeCell ref="L24:M24"/>
    <mergeCell ref="O24:W24"/>
    <mergeCell ref="A25:D25"/>
    <mergeCell ref="E25:F25"/>
    <mergeCell ref="H25:K25"/>
    <mergeCell ref="L25:M25"/>
    <mergeCell ref="O25:W25"/>
    <mergeCell ref="A26:D26"/>
    <mergeCell ref="E26:F26"/>
    <mergeCell ref="H26:K26"/>
    <mergeCell ref="L26:M26"/>
    <mergeCell ref="O26:W26"/>
    <mergeCell ref="A27:D27"/>
    <mergeCell ref="E27:F27"/>
    <mergeCell ref="H27:K27"/>
    <mergeCell ref="L27:M27"/>
    <mergeCell ref="O27:W27"/>
    <mergeCell ref="A28:D28"/>
    <mergeCell ref="E28:F28"/>
    <mergeCell ref="H28:K28"/>
    <mergeCell ref="L28:M28"/>
    <mergeCell ref="O28:W28"/>
    <mergeCell ref="A29:D29"/>
    <mergeCell ref="E29:F29"/>
    <mergeCell ref="H29:K29"/>
    <mergeCell ref="L29:M29"/>
    <mergeCell ref="O29:W29"/>
    <mergeCell ref="A30:D30"/>
    <mergeCell ref="E30:F30"/>
    <mergeCell ref="H30:K30"/>
    <mergeCell ref="L30:M30"/>
    <mergeCell ref="O30:W30"/>
    <mergeCell ref="A31:D31"/>
    <mergeCell ref="E31:F31"/>
    <mergeCell ref="H31:K31"/>
    <mergeCell ref="L31:M31"/>
    <mergeCell ref="O31:W31"/>
    <mergeCell ref="A32:D32"/>
    <mergeCell ref="E32:F32"/>
    <mergeCell ref="H32:K32"/>
    <mergeCell ref="L32:M32"/>
    <mergeCell ref="O32:W32"/>
    <mergeCell ref="A33:D33"/>
    <mergeCell ref="E33:F33"/>
    <mergeCell ref="H33:K33"/>
    <mergeCell ref="L33:M33"/>
    <mergeCell ref="O33:W33"/>
    <mergeCell ref="A34:D34"/>
    <mergeCell ref="E34:F34"/>
    <mergeCell ref="H34:K34"/>
    <mergeCell ref="L34:M34"/>
    <mergeCell ref="O34:W34"/>
    <mergeCell ref="A35:D35"/>
    <mergeCell ref="E35:F35"/>
    <mergeCell ref="H35:K35"/>
    <mergeCell ref="L35:M35"/>
    <mergeCell ref="O35:W35"/>
    <mergeCell ref="A38:G38"/>
    <mergeCell ref="H38:N38"/>
    <mergeCell ref="O38:W38"/>
    <mergeCell ref="A36:G36"/>
    <mergeCell ref="H36:N36"/>
    <mergeCell ref="O36:W36"/>
    <mergeCell ref="A37:G37"/>
    <mergeCell ref="H37:N37"/>
    <mergeCell ref="O37:W37"/>
  </mergeCells>
  <phoneticPr fontId="1"/>
  <dataValidations count="1">
    <dataValidation type="textLength" allowBlank="1" showInputMessage="1" showErrorMessage="1" errorTitle="文字数オーバー" error="160文字以内におさめて下さい。" sqref="Y9 Z24:AI24" xr:uid="{00000000-0002-0000-0100-000000000000}">
      <formula1>1</formula1>
      <formula2>160</formula2>
    </dataValidation>
  </dataValidations>
  <pageMargins left="0.23622047244094491" right="0.23622047244094491" top="0.35433070866141736" bottom="0.35433070866141736" header="0.31496062992125984" footer="0.31496062992125984"/>
  <pageSetup paperSize="9" scale="89" orientation="portrait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A5BFF-DC84-4293-85F9-0FB03A00756C}">
  <sheetPr codeName="Sheet3"/>
  <dimension ref="A1:R31"/>
  <sheetViews>
    <sheetView view="pageBreakPreview" topLeftCell="A16" zoomScale="60" zoomScaleNormal="100" workbookViewId="0">
      <selection activeCell="G28" sqref="G28"/>
    </sheetView>
  </sheetViews>
  <sheetFormatPr baseColWidth="10" defaultColWidth="11.83203125" defaultRowHeight="15"/>
  <cols>
    <col min="1" max="1" width="14.33203125" style="44" customWidth="1"/>
    <col min="2" max="2" width="18.83203125" style="44" customWidth="1"/>
    <col min="3" max="3" width="5.1640625" style="44" customWidth="1"/>
    <col min="4" max="4" width="9.6640625" style="44" customWidth="1"/>
    <col min="5" max="5" width="5.1640625" style="44" customWidth="1"/>
    <col min="6" max="7" width="14.33203125" style="44" customWidth="1"/>
    <col min="8" max="16384" width="11.83203125" style="44"/>
  </cols>
  <sheetData>
    <row r="1" spans="1:18" ht="39.75" customHeight="1">
      <c r="A1" s="143" t="s">
        <v>33</v>
      </c>
      <c r="B1" s="143"/>
      <c r="C1" s="143"/>
      <c r="D1" s="143"/>
      <c r="E1" s="143"/>
      <c r="F1" s="143"/>
      <c r="G1" s="143"/>
    </row>
    <row r="2" spans="1:18" ht="24.75" customHeight="1">
      <c r="A2" s="61" t="s">
        <v>36</v>
      </c>
      <c r="B2" s="53"/>
      <c r="C2" s="53"/>
      <c r="D2" s="53"/>
      <c r="E2" s="53"/>
      <c r="F2" s="53"/>
      <c r="G2" s="53"/>
    </row>
    <row r="3" spans="1:18" s="50" customFormat="1" ht="42" customHeight="1">
      <c r="A3" s="52" t="s">
        <v>32</v>
      </c>
      <c r="B3" s="144"/>
      <c r="C3" s="145"/>
      <c r="D3" s="145"/>
      <c r="E3" s="145"/>
      <c r="F3" s="145"/>
      <c r="G3" s="146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24.75" customHeight="1">
      <c r="G4" s="49"/>
    </row>
    <row r="5" spans="1:18" ht="24.75" customHeight="1">
      <c r="G5" s="49"/>
    </row>
    <row r="6" spans="1:18" ht="24.75" customHeight="1">
      <c r="G6" s="48"/>
    </row>
    <row r="7" spans="1:18" ht="24.75" customHeight="1"/>
    <row r="8" spans="1:18" ht="24.75" customHeight="1"/>
    <row r="9" spans="1:18" ht="24.75" customHeight="1"/>
    <row r="10" spans="1:18" ht="24.75" customHeight="1">
      <c r="B10" s="47"/>
      <c r="E10" s="47"/>
      <c r="F10" s="47"/>
      <c r="G10" s="46"/>
    </row>
    <row r="11" spans="1:18" ht="24.75" customHeight="1">
      <c r="B11" s="45"/>
      <c r="C11" s="45"/>
      <c r="D11" s="46"/>
      <c r="E11" s="45"/>
    </row>
    <row r="12" spans="1:18" ht="24.75" customHeight="1">
      <c r="B12" s="45"/>
      <c r="C12" s="45"/>
      <c r="D12" s="46"/>
      <c r="E12" s="45"/>
    </row>
    <row r="13" spans="1:18" ht="24.75" customHeight="1">
      <c r="B13" s="45"/>
      <c r="C13" s="45"/>
      <c r="D13" s="46"/>
      <c r="E13" s="45"/>
    </row>
    <row r="14" spans="1:18" ht="24.75" customHeight="1">
      <c r="B14" s="45"/>
      <c r="C14" s="45"/>
      <c r="D14" s="46"/>
      <c r="E14" s="45"/>
    </row>
    <row r="15" spans="1:18" ht="24.75" customHeight="1">
      <c r="B15" s="45"/>
      <c r="C15" s="45"/>
      <c r="D15" s="46"/>
      <c r="E15" s="45"/>
    </row>
    <row r="16" spans="1:18" ht="24.75" customHeight="1">
      <c r="B16" s="45"/>
      <c r="C16" s="45"/>
      <c r="D16" s="46"/>
      <c r="E16" s="45"/>
    </row>
    <row r="17" spans="1:11" ht="24.75" customHeight="1">
      <c r="B17" s="45"/>
      <c r="C17" s="45"/>
      <c r="D17" s="46"/>
      <c r="E17" s="45"/>
    </row>
    <row r="18" spans="1:11" ht="24.75" customHeight="1">
      <c r="B18" s="45"/>
      <c r="C18" s="45"/>
      <c r="D18" s="46"/>
      <c r="E18" s="45"/>
    </row>
    <row r="19" spans="1:11" ht="24.75" customHeight="1">
      <c r="B19" s="45"/>
      <c r="C19" s="45"/>
      <c r="D19" s="46"/>
      <c r="E19" s="45"/>
    </row>
    <row r="20" spans="1:11" ht="24.75" customHeight="1">
      <c r="B20" s="45"/>
      <c r="C20" s="45"/>
      <c r="D20" s="46"/>
      <c r="E20" s="45"/>
    </row>
    <row r="21" spans="1:11" ht="24.75" customHeight="1">
      <c r="B21" s="45"/>
      <c r="C21" s="45"/>
      <c r="D21" s="46"/>
      <c r="E21" s="45"/>
    </row>
    <row r="22" spans="1:11" ht="24.75" customHeight="1">
      <c r="B22" s="45"/>
      <c r="C22" s="45"/>
      <c r="D22" s="46"/>
      <c r="E22" s="45"/>
    </row>
    <row r="23" spans="1:11" ht="24.75" customHeight="1"/>
    <row r="24" spans="1:11" ht="24.75" customHeight="1"/>
    <row r="25" spans="1:11" ht="24.75" customHeight="1"/>
    <row r="26" spans="1:11" ht="24.75" customHeight="1"/>
    <row r="27" spans="1:11" ht="24.75" customHeight="1">
      <c r="A27" s="44" t="s">
        <v>34</v>
      </c>
    </row>
    <row r="28" spans="1:11" ht="24.75" customHeight="1">
      <c r="A28" s="44" t="s">
        <v>35</v>
      </c>
    </row>
    <row r="29" spans="1:11" ht="16" thickBot="1"/>
    <row r="30" spans="1:11" s="1" customFormat="1" ht="24.75" customHeight="1">
      <c r="A30" s="57" t="s">
        <v>37</v>
      </c>
      <c r="B30" s="57"/>
      <c r="C30" s="57"/>
      <c r="D30" s="57"/>
      <c r="E30" s="57"/>
      <c r="F30" s="57"/>
      <c r="G30" s="57"/>
    </row>
    <row r="31" spans="1:11" s="2" customFormat="1" ht="47.25" customHeight="1">
      <c r="A31" s="5" t="s">
        <v>6</v>
      </c>
      <c r="B31" s="58"/>
      <c r="C31" s="59"/>
      <c r="D31" s="60"/>
      <c r="E31" s="60"/>
      <c r="F31" s="60"/>
      <c r="G31" s="60"/>
      <c r="H31" s="60"/>
      <c r="I31" s="60"/>
      <c r="J31" s="60"/>
      <c r="K31" s="3"/>
    </row>
  </sheetData>
  <mergeCells count="2">
    <mergeCell ref="A1:G1"/>
    <mergeCell ref="B3:G3"/>
  </mergeCells>
  <phoneticPr fontId="1"/>
  <printOptions horizontalCentered="1"/>
  <pageMargins left="0.39370078740157483" right="0.39370078740157483" top="0.78740157480314965" bottom="0.78740157480314965" header="0" footer="0"/>
  <pageSetup paperSize="9" scale="87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審査用書類（表紙）</vt:lpstr>
      <vt:lpstr>レシピ</vt:lpstr>
      <vt:lpstr>製品写真添付用</vt:lpstr>
      <vt:lpstr>レシピ!Print_Area</vt:lpstr>
    </vt:vector>
  </TitlesOfParts>
  <Manager>パン食普及協議会</Manager>
  <Company>パン食普及協議会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『第六回ベーカリー・ジャパンカップ』審査用書類</dc:title>
  <dc:subject/>
  <dc:creator>パン食普及協議会</dc:creator>
  <cp:keywords/>
  <dc:description/>
  <cp:lastModifiedBy>新美 馨</cp:lastModifiedBy>
  <dcterms:created xsi:type="dcterms:W3CDTF">2024-03-24T01:51:26Z</dcterms:created>
  <dcterms:modified xsi:type="dcterms:W3CDTF">2024-05-09T07:08:29Z</dcterms:modified>
  <cp:category/>
</cp:coreProperties>
</file>